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ES\Documents\FFPJP\2019\DOSSIER TROYES\"/>
    </mc:Choice>
  </mc:AlternateContent>
  <bookViews>
    <workbookView showSheetTabs="0" xWindow="0" yWindow="0" windowWidth="7470" windowHeight="2070" activeTab="1"/>
  </bookViews>
  <sheets>
    <sheet name="MENU" sheetId="15" r:id="rId1"/>
    <sheet name=" ED PARTIE PERDUE" sheetId="18" r:id="rId2"/>
    <sheet name="AFFICHAGE PP" sheetId="19" r:id="rId3"/>
    <sheet name="CR ED PP" sheetId="20" r:id="rId4"/>
    <sheet name="ED CUMUL" sheetId="16" r:id="rId5"/>
    <sheet name="AFFICHAGE CUMUL" sheetId="17" r:id="rId6"/>
    <sheet name="CR ED CUMUL" sheetId="1" r:id="rId7"/>
  </sheets>
  <externalReferences>
    <externalReference r:id="rId8"/>
  </externalReferences>
  <definedNames>
    <definedName name="_xlnm.Print_Area" localSheetId="6">'CR ED CUMUL'!$A$1:$F$42,'CR ED CUMUL'!$A$44:$F$238</definedName>
  </definedNames>
  <calcPr calcId="152511"/>
</workbook>
</file>

<file path=xl/calcChain.xml><?xml version="1.0" encoding="utf-8"?>
<calcChain xmlns="http://schemas.openxmlformats.org/spreadsheetml/2006/main">
  <c r="B22" i="17" l="1"/>
  <c r="B23" i="17"/>
  <c r="B24" i="17"/>
  <c r="B25" i="17"/>
  <c r="I7" i="16"/>
  <c r="C10" i="1" l="1"/>
  <c r="C9" i="1"/>
  <c r="C8" i="1"/>
  <c r="C7" i="1"/>
  <c r="B38" i="18"/>
  <c r="B37" i="18"/>
  <c r="B145" i="1" l="1"/>
  <c r="C145" i="1" s="1"/>
  <c r="C146" i="1"/>
  <c r="C147" i="1"/>
  <c r="C148" i="1"/>
  <c r="C149" i="1"/>
  <c r="C144" i="1"/>
  <c r="B149" i="1"/>
  <c r="B148" i="1"/>
  <c r="B147" i="1"/>
  <c r="B146" i="1"/>
  <c r="B144" i="1"/>
  <c r="B148" i="20"/>
  <c r="D142" i="1"/>
  <c r="D141" i="1"/>
  <c r="D140" i="1"/>
  <c r="D139" i="1"/>
  <c r="D138" i="1"/>
  <c r="D137" i="1"/>
  <c r="C142" i="1"/>
  <c r="C141" i="1"/>
  <c r="C140" i="1"/>
  <c r="C139" i="1"/>
  <c r="C138" i="1"/>
  <c r="C137" i="1"/>
  <c r="B142" i="1"/>
  <c r="B141" i="1"/>
  <c r="B140" i="1"/>
  <c r="B139" i="1"/>
  <c r="B138" i="1"/>
  <c r="B137" i="1"/>
  <c r="A142" i="1"/>
  <c r="A141" i="1"/>
  <c r="A140" i="1"/>
  <c r="A139" i="1"/>
  <c r="A138" i="1"/>
  <c r="A137" i="1"/>
  <c r="A140" i="20"/>
  <c r="F130" i="1"/>
  <c r="C119" i="1"/>
  <c r="C120" i="1"/>
  <c r="C121" i="1"/>
  <c r="C122" i="1"/>
  <c r="C123" i="1"/>
  <c r="C124" i="1"/>
  <c r="C125" i="1"/>
  <c r="C126" i="1"/>
  <c r="C118" i="1"/>
  <c r="B124" i="1"/>
  <c r="B125" i="1"/>
  <c r="B126" i="1"/>
  <c r="B127" i="1"/>
  <c r="C103" i="1"/>
  <c r="C36" i="1"/>
  <c r="C36" i="20"/>
  <c r="B22" i="1"/>
  <c r="B21" i="1"/>
  <c r="B20" i="1"/>
  <c r="C17" i="1"/>
  <c r="C17" i="20"/>
  <c r="C15" i="1"/>
  <c r="C41" i="1" s="1"/>
  <c r="C15" i="20"/>
  <c r="E13" i="20"/>
  <c r="D8" i="20"/>
  <c r="E12" i="1"/>
  <c r="E12" i="20"/>
  <c r="D10" i="20"/>
  <c r="D9" i="20"/>
  <c r="D7" i="20"/>
  <c r="A10" i="17"/>
  <c r="D38" i="16"/>
  <c r="D29" i="17" s="1"/>
  <c r="C17" i="17"/>
  <c r="C18" i="17"/>
  <c r="C19" i="17"/>
  <c r="C20" i="17"/>
  <c r="C21" i="17"/>
  <c r="C22" i="17"/>
  <c r="C23" i="17"/>
  <c r="C24" i="17"/>
  <c r="C16" i="17"/>
  <c r="A10" i="19"/>
  <c r="B7" i="17"/>
  <c r="B6" i="17"/>
  <c r="B5" i="17"/>
  <c r="B4" i="17"/>
  <c r="B3" i="17"/>
  <c r="B2" i="17"/>
  <c r="B2" i="19"/>
  <c r="B38" i="16"/>
  <c r="B37" i="16"/>
  <c r="D31" i="16"/>
  <c r="D24" i="17" s="1"/>
  <c r="D30" i="16"/>
  <c r="D23" i="17" s="1"/>
  <c r="D29" i="16"/>
  <c r="D22" i="17" s="1"/>
  <c r="H13" i="16"/>
  <c r="G12" i="16"/>
  <c r="J6" i="16" s="1"/>
  <c r="K6" i="16" s="1"/>
  <c r="C10" i="17" s="1"/>
  <c r="B23" i="16"/>
  <c r="B16" i="17" s="1"/>
  <c r="K3" i="16"/>
  <c r="C125" i="20"/>
  <c r="C21" i="19"/>
  <c r="C22" i="19"/>
  <c r="C23" i="19"/>
  <c r="C24" i="19"/>
  <c r="C25" i="19"/>
  <c r="B153" i="20"/>
  <c r="B152" i="20"/>
  <c r="B151" i="20"/>
  <c r="B150" i="20"/>
  <c r="B149" i="20"/>
  <c r="D145" i="20"/>
  <c r="D144" i="20"/>
  <c r="D143" i="20"/>
  <c r="D142" i="20"/>
  <c r="D141" i="20"/>
  <c r="D140" i="20"/>
  <c r="C145" i="20"/>
  <c r="C144" i="20"/>
  <c r="C143" i="20"/>
  <c r="C142" i="20"/>
  <c r="C141" i="20"/>
  <c r="C140" i="20"/>
  <c r="B145" i="20"/>
  <c r="B144" i="20"/>
  <c r="B143" i="20"/>
  <c r="B142" i="20"/>
  <c r="B141" i="20"/>
  <c r="B140" i="20"/>
  <c r="A145" i="20"/>
  <c r="A144" i="20"/>
  <c r="A143" i="20"/>
  <c r="A142" i="20"/>
  <c r="A141" i="20"/>
  <c r="C37" i="20"/>
  <c r="C42" i="20"/>
  <c r="B7" i="19"/>
  <c r="B3" i="19"/>
  <c r="B6" i="19"/>
  <c r="B5" i="19"/>
  <c r="B4" i="19"/>
  <c r="G12" i="18"/>
  <c r="E132" i="1" l="1"/>
  <c r="B24" i="16"/>
  <c r="B17" i="17" s="1"/>
  <c r="B118" i="1"/>
  <c r="C102" i="1"/>
  <c r="B10" i="17"/>
  <c r="K7" i="16"/>
  <c r="D23" i="16"/>
  <c r="H12" i="16"/>
  <c r="H14" i="16" s="1"/>
  <c r="H15" i="16" s="1"/>
  <c r="K34" i="16" s="1"/>
  <c r="C41" i="20"/>
  <c r="B119" i="1" l="1"/>
  <c r="B25" i="16"/>
  <c r="B18" i="17" s="1"/>
  <c r="E142" i="1"/>
  <c r="E141" i="1"/>
  <c r="E140" i="1"/>
  <c r="F23" i="16"/>
  <c r="D16" i="17"/>
  <c r="D24" i="16"/>
  <c r="D17" i="17" s="1"/>
  <c r="E21" i="16"/>
  <c r="E23" i="16" s="1"/>
  <c r="B12" i="17"/>
  <c r="H16" i="16"/>
  <c r="E24" i="16" l="1"/>
  <c r="D25" i="16"/>
  <c r="D18" i="17" s="1"/>
  <c r="B120" i="1"/>
  <c r="B26" i="16"/>
  <c r="E16" i="17"/>
  <c r="F24" i="16"/>
  <c r="B27" i="16" l="1"/>
  <c r="B122" i="1" s="1"/>
  <c r="B19" i="17"/>
  <c r="D27" i="16"/>
  <c r="D20" i="17" s="1"/>
  <c r="D26" i="16"/>
  <c r="D19" i="17" s="1"/>
  <c r="B121" i="1"/>
  <c r="E17" i="17"/>
  <c r="F25" i="16"/>
  <c r="E25" i="16"/>
  <c r="B28" i="16" l="1"/>
  <c r="B21" i="17" s="1"/>
  <c r="B20" i="17"/>
  <c r="E26" i="16"/>
  <c r="E27" i="16" s="1"/>
  <c r="B123" i="1"/>
  <c r="F26" i="16"/>
  <c r="E18" i="17"/>
  <c r="D28" i="16" l="1"/>
  <c r="D21" i="17" s="1"/>
  <c r="F27" i="16"/>
  <c r="E19" i="17"/>
  <c r="E28" i="16" l="1"/>
  <c r="E29" i="16" s="1"/>
  <c r="E30" i="16" s="1"/>
  <c r="E31" i="16" s="1"/>
  <c r="C32" i="16" s="1"/>
  <c r="F28" i="16"/>
  <c r="E20" i="17"/>
  <c r="F29" i="16" l="1"/>
  <c r="E21" i="17"/>
  <c r="F30" i="16" l="1"/>
  <c r="E22" i="17"/>
  <c r="F31" i="16" l="1"/>
  <c r="E23" i="17"/>
  <c r="D32" i="16" l="1"/>
  <c r="C25" i="17"/>
  <c r="C127" i="1"/>
  <c r="D37" i="16"/>
  <c r="H36" i="16"/>
  <c r="E24" i="17"/>
  <c r="F32" i="16"/>
  <c r="D33" i="16" l="1"/>
  <c r="F35" i="16" s="1"/>
  <c r="J35" i="16" s="1"/>
  <c r="D25" i="17"/>
  <c r="E32" i="16"/>
  <c r="E131" i="1"/>
  <c r="D28" i="17"/>
  <c r="E25" i="17"/>
  <c r="E12" i="17" s="1"/>
  <c r="I35" i="16"/>
  <c r="I34" i="16"/>
  <c r="H35" i="16"/>
  <c r="F36" i="16" s="1"/>
  <c r="J36" i="16" s="1"/>
  <c r="E139" i="1" l="1"/>
  <c r="E137" i="1"/>
  <c r="E138" i="1"/>
  <c r="I36" i="16"/>
  <c r="F132" i="20" l="1"/>
  <c r="C121" i="20"/>
  <c r="C122" i="20"/>
  <c r="C123" i="20"/>
  <c r="C124" i="20"/>
  <c r="C126" i="20"/>
  <c r="C127" i="20"/>
  <c r="C128" i="20"/>
  <c r="C129" i="20"/>
  <c r="C120" i="20"/>
  <c r="B126" i="20"/>
  <c r="B127" i="20"/>
  <c r="B128" i="20"/>
  <c r="B129" i="20"/>
  <c r="B130" i="20"/>
  <c r="B26" i="19"/>
  <c r="B25" i="19"/>
  <c r="B24" i="19"/>
  <c r="B23" i="19"/>
  <c r="B22" i="19"/>
  <c r="C17" i="19"/>
  <c r="C18" i="19"/>
  <c r="C19" i="19"/>
  <c r="C20" i="19"/>
  <c r="C16" i="19"/>
  <c r="H36" i="18"/>
  <c r="D38" i="18"/>
  <c r="C29" i="19" s="1"/>
  <c r="D29" i="18"/>
  <c r="D22" i="19" s="1"/>
  <c r="D30" i="18"/>
  <c r="D23" i="19" s="1"/>
  <c r="D31" i="18"/>
  <c r="D32" i="18"/>
  <c r="K3" i="18"/>
  <c r="H13" i="18"/>
  <c r="H12" i="18"/>
  <c r="I7" i="18"/>
  <c r="B23" i="18" s="1"/>
  <c r="B11" i="19"/>
  <c r="D129" i="20" l="1"/>
  <c r="D25" i="19"/>
  <c r="D128" i="20"/>
  <c r="D24" i="19"/>
  <c r="D127" i="20"/>
  <c r="D126" i="20"/>
  <c r="J6" i="18"/>
  <c r="K6" i="18" s="1"/>
  <c r="C10" i="19" s="1"/>
  <c r="B24" i="18"/>
  <c r="B16" i="19"/>
  <c r="D23" i="18"/>
  <c r="B120" i="20"/>
  <c r="E134" i="20"/>
  <c r="H14" i="18"/>
  <c r="H15" i="18" s="1"/>
  <c r="B25" i="18" l="1"/>
  <c r="B26" i="18" s="1"/>
  <c r="B27" i="18" s="1"/>
  <c r="B28" i="18" s="1"/>
  <c r="K7" i="18"/>
  <c r="B10" i="19"/>
  <c r="H16" i="18"/>
  <c r="K32" i="18"/>
  <c r="D120" i="20"/>
  <c r="D16" i="19"/>
  <c r="B121" i="20"/>
  <c r="B17" i="19"/>
  <c r="D24" i="18"/>
  <c r="B122" i="20" l="1"/>
  <c r="D27" i="18"/>
  <c r="B12" i="19"/>
  <c r="E21" i="18"/>
  <c r="E23" i="18" s="1"/>
  <c r="E16" i="19" s="1"/>
  <c r="D17" i="19"/>
  <c r="D121" i="20"/>
  <c r="D25" i="18"/>
  <c r="B18" i="19"/>
  <c r="B20" i="19" l="1"/>
  <c r="B124" i="20"/>
  <c r="B123" i="20"/>
  <c r="B19" i="19"/>
  <c r="D26" i="18"/>
  <c r="B125" i="20"/>
  <c r="E24" i="18"/>
  <c r="E25" i="18" s="1"/>
  <c r="D18" i="19"/>
  <c r="D122" i="20"/>
  <c r="D124" i="20"/>
  <c r="D20" i="19"/>
  <c r="D123" i="20" l="1"/>
  <c r="D19" i="19"/>
  <c r="B21" i="19"/>
  <c r="D28" i="18"/>
  <c r="E17" i="19"/>
  <c r="E18" i="19"/>
  <c r="E26" i="18"/>
  <c r="D21" i="19" l="1"/>
  <c r="D125" i="20"/>
  <c r="E27" i="18"/>
  <c r="E28" i="18" s="1"/>
  <c r="E19" i="19"/>
  <c r="E21" i="19" l="1"/>
  <c r="E29" i="18"/>
  <c r="E30" i="18" s="1"/>
  <c r="E31" i="18" s="1"/>
  <c r="E20" i="19"/>
  <c r="B11" i="17"/>
  <c r="E22" i="19" l="1"/>
  <c r="C103" i="20"/>
  <c r="C101" i="20"/>
  <c r="C153" i="20"/>
  <c r="B22" i="20"/>
  <c r="B20" i="20"/>
  <c r="B21" i="20"/>
  <c r="C159" i="20"/>
  <c r="E23" i="19" l="1"/>
  <c r="C133" i="20"/>
  <c r="C102" i="20"/>
  <c r="C134" i="20"/>
  <c r="E24" i="19" l="1"/>
  <c r="E144" i="20"/>
  <c r="E145" i="20"/>
  <c r="E143" i="20"/>
  <c r="E32" i="18" l="1"/>
  <c r="C33" i="18" s="1"/>
  <c r="B157" i="20"/>
  <c r="C152" i="20"/>
  <c r="C151" i="20"/>
  <c r="C149" i="20"/>
  <c r="C148" i="20"/>
  <c r="A132" i="20"/>
  <c r="C131" i="20"/>
  <c r="D103" i="20"/>
  <c r="D101" i="20"/>
  <c r="C161" i="20"/>
  <c r="C130" i="20" l="1"/>
  <c r="F108" i="20" s="1"/>
  <c r="E25" i="19"/>
  <c r="C26" i="19"/>
  <c r="H35" i="18"/>
  <c r="D37" i="18"/>
  <c r="D33" i="18"/>
  <c r="E33" i="18" s="1"/>
  <c r="E26" i="19" s="1"/>
  <c r="D106" i="20"/>
  <c r="E107" i="20" s="1"/>
  <c r="E108" i="20" s="1"/>
  <c r="C150" i="20"/>
  <c r="E12" i="19" l="1"/>
  <c r="E11" i="19"/>
  <c r="I32" i="18"/>
  <c r="C28" i="19"/>
  <c r="E133" i="20"/>
  <c r="F36" i="18"/>
  <c r="I36" i="18"/>
  <c r="D26" i="19"/>
  <c r="D27" i="19" s="1"/>
  <c r="D130" i="20"/>
  <c r="D34" i="18"/>
  <c r="D131" i="20" s="1"/>
  <c r="F107" i="20" s="1"/>
  <c r="F119" i="20"/>
  <c r="F35" i="18" l="1"/>
  <c r="J35" i="18" s="1"/>
  <c r="I35" i="18"/>
  <c r="J36" i="18"/>
  <c r="C132" i="1"/>
  <c r="C131" i="1"/>
  <c r="C101" i="1"/>
  <c r="D30" i="17"/>
  <c r="D119" i="1" l="1"/>
  <c r="D120" i="1" l="1"/>
  <c r="D121" i="1" l="1"/>
  <c r="D122" i="1" l="1"/>
  <c r="D123" i="1" l="1"/>
  <c r="D124" i="1" l="1"/>
  <c r="D125" i="1" l="1"/>
  <c r="D126" i="1" l="1"/>
  <c r="D26" i="17" l="1"/>
  <c r="E11" i="17" s="1"/>
  <c r="D118" i="1" l="1"/>
  <c r="D127" i="1" l="1"/>
  <c r="C129" i="1" l="1"/>
  <c r="B153" i="1" l="1"/>
  <c r="C155" i="1"/>
  <c r="D101" i="1"/>
  <c r="D103" i="1"/>
  <c r="C42" i="1"/>
  <c r="C157" i="1" s="1"/>
  <c r="C37" i="1"/>
  <c r="A130" i="1"/>
  <c r="E118" i="1"/>
  <c r="E119" i="1" s="1"/>
  <c r="E120" i="1" s="1"/>
  <c r="E121" i="1" s="1"/>
  <c r="E122" i="1" s="1"/>
  <c r="E123" i="1" s="1"/>
  <c r="E124" i="1" s="1"/>
  <c r="E125" i="1" s="1"/>
  <c r="D106" i="1" l="1"/>
  <c r="D107" i="1" s="1"/>
  <c r="D108" i="1" s="1"/>
  <c r="F117" i="1" l="1"/>
  <c r="F118" i="1" s="1"/>
  <c r="F119" i="1" s="1"/>
  <c r="F120" i="1" s="1"/>
  <c r="F121" i="1" s="1"/>
  <c r="F122" i="1" s="1"/>
  <c r="F123" i="1" s="1"/>
  <c r="F124" i="1" s="1"/>
  <c r="F125" i="1" l="1"/>
  <c r="E126" i="1" l="1"/>
  <c r="E127" i="1" l="1"/>
  <c r="E107" i="1" s="1"/>
  <c r="C128" i="1"/>
  <c r="E108" i="1" l="1"/>
  <c r="C151" i="1"/>
  <c r="F120" i="20" l="1"/>
  <c r="F121" i="20" l="1"/>
  <c r="F122" i="20" l="1"/>
  <c r="E142" i="20" l="1"/>
  <c r="E140" i="20" l="1"/>
  <c r="E141" i="20"/>
  <c r="C155" i="20" l="1"/>
  <c r="F123" i="20"/>
  <c r="F124" i="20" s="1"/>
  <c r="F125" i="20" l="1"/>
  <c r="F126" i="20" l="1"/>
  <c r="F127" i="20" l="1"/>
</calcChain>
</file>

<file path=xl/comments1.xml><?xml version="1.0" encoding="utf-8"?>
<comments xmlns="http://schemas.openxmlformats.org/spreadsheetml/2006/main">
  <authors>
    <author>JACQUES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SAISIE OBLIGATOIRE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SAISIE OBLIGATOIRE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JACQUES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charset val="1"/>
          </rPr>
          <t>SAISIE OBLIGATOIRE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SAISIE OBLIGATOIRE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SAISIE 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1 = INDIVIDUEL
2 = DOUBLETTES
3 = TRIPLETTES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<sst xmlns="http://schemas.openxmlformats.org/spreadsheetml/2006/main" count="396" uniqueCount="170">
  <si>
    <t>Siège social : 13, rue Trigance – 13002  MARSEILLE</t>
  </si>
  <si>
    <t>N°</t>
  </si>
  <si>
    <t>Nom, Prénom</t>
  </si>
  <si>
    <t>Association ou Club</t>
  </si>
  <si>
    <t>N° D'équipe</t>
  </si>
  <si>
    <t>Licence</t>
  </si>
  <si>
    <t>en lettres majuscules</t>
  </si>
  <si>
    <t>Dép.</t>
  </si>
  <si>
    <t>NATIONAL</t>
  </si>
  <si>
    <t>*</t>
  </si>
  <si>
    <t>Tirage au sort effectué le :</t>
  </si>
  <si>
    <t xml:space="preserve">Date </t>
  </si>
  <si>
    <t>Informatique</t>
  </si>
  <si>
    <t>Finalistes</t>
  </si>
  <si>
    <t>Vainqueurs</t>
  </si>
  <si>
    <t>RESULTAT DU CONCOURS (à remplir par le délégué)</t>
  </si>
  <si>
    <t>ETAT DE VERSEMENT DES INDEMNITES</t>
  </si>
  <si>
    <t>Dotation de l'organisation</t>
  </si>
  <si>
    <t>Frais de participation</t>
  </si>
  <si>
    <t>Nombre d'équipes inscrites</t>
  </si>
  <si>
    <t>Nombre d'équipes présentes</t>
  </si>
  <si>
    <t>TOTAL DES INDEMNITES DISTRIBUEES</t>
  </si>
  <si>
    <t>Cadrage</t>
  </si>
  <si>
    <t xml:space="preserve">1/64ème </t>
  </si>
  <si>
    <t>1/32ème de finale</t>
  </si>
  <si>
    <t>1/16ème de finale</t>
  </si>
  <si>
    <t>1/8ème de finale</t>
  </si>
  <si>
    <t>(nom, prénom, signature</t>
  </si>
  <si>
    <t>Qualité de l’arbitrage dispensé :</t>
  </si>
  <si>
    <t>Perdants ½ Finale</t>
  </si>
  <si>
    <t xml:space="preserve">N° du chèque </t>
  </si>
  <si>
    <t>SIGNATURE</t>
  </si>
  <si>
    <t xml:space="preserve">TOTAL DES INDEMNITES </t>
  </si>
  <si>
    <t>FAIT A :</t>
  </si>
  <si>
    <t>LE :</t>
  </si>
  <si>
    <t xml:space="preserve">Signature de l'Organisateur </t>
  </si>
  <si>
    <t>Signature du Délégué</t>
  </si>
  <si>
    <t>L'Arbitre FFPJP désigné :</t>
  </si>
  <si>
    <t>En présence</t>
  </si>
  <si>
    <t>Perdants ¼ Finale</t>
  </si>
  <si>
    <t xml:space="preserve">Organisateur : </t>
  </si>
  <si>
    <t>Total</t>
  </si>
  <si>
    <t xml:space="preserve">Nb équipe </t>
  </si>
  <si>
    <t>Indemnité</t>
  </si>
  <si>
    <t xml:space="preserve">Partie </t>
  </si>
  <si>
    <t xml:space="preserve">BANQUE </t>
  </si>
  <si>
    <t>Cumulé</t>
  </si>
  <si>
    <t xml:space="preserve">Montant du Chèque </t>
  </si>
  <si>
    <t>Perdants 1/8 Finale</t>
  </si>
  <si>
    <t xml:space="preserve">N° des équipes </t>
  </si>
  <si>
    <t>Point (3)</t>
  </si>
  <si>
    <t>Nom et Prénom</t>
  </si>
  <si>
    <t>Délégué :</t>
  </si>
  <si>
    <t>Arbitre :</t>
  </si>
  <si>
    <t>Date</t>
  </si>
  <si>
    <t>Liste des équipes en 8ème</t>
  </si>
  <si>
    <t>INTERNATIONAL</t>
  </si>
  <si>
    <r>
      <t>Avis sur la qualité de l’organisation </t>
    </r>
    <r>
      <rPr>
        <b/>
        <sz val="12"/>
        <color indexed="8"/>
        <rFont val="Calibri"/>
        <family val="2"/>
      </rPr>
      <t/>
    </r>
  </si>
  <si>
    <t>SUPRA NATIONAL</t>
  </si>
  <si>
    <t>4 / une copie au Président du Comité concerné. </t>
  </si>
  <si>
    <t xml:space="preserve">5 / une copie au Président de l'organisation. </t>
  </si>
  <si>
    <t>Agréée par le Ministère des Sports</t>
  </si>
  <si>
    <t>Nombres d’arbitres ayant officié à ses côtés :</t>
  </si>
  <si>
    <t>OBSERVATIONS GENERALE DU DELEGUE</t>
  </si>
  <si>
    <t>(signature)</t>
  </si>
  <si>
    <t xml:space="preserve">Vétérans </t>
  </si>
  <si>
    <t>QUALITE</t>
  </si>
  <si>
    <t>LIEU :</t>
  </si>
  <si>
    <r>
      <t>INTITULE DU CONCOURS :</t>
    </r>
    <r>
      <rPr>
        <b/>
        <sz val="14"/>
        <color indexed="8"/>
        <rFont val="Calibri"/>
        <family val="2"/>
      </rPr>
      <t xml:space="preserve"> </t>
    </r>
  </si>
  <si>
    <t>SI DOUBLETTE Montant des 8 chèques</t>
  </si>
  <si>
    <t xml:space="preserve">EVENEMENTIEL </t>
  </si>
  <si>
    <t>CLASSIFICATION DE LA MANIFESTATION</t>
  </si>
  <si>
    <t>1/2 finale</t>
  </si>
  <si>
    <t>ADRESSE E-mail et Tél. du Délégué :</t>
  </si>
  <si>
    <t>OBSERVATIONS DE L'ARBITRE PRINCIPAL</t>
  </si>
  <si>
    <r>
      <t>INDEMNITES  :</t>
    </r>
    <r>
      <rPr>
        <b/>
        <sz val="14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(article 8 du règlement des concours Internationaux et Nationaux)</t>
    </r>
  </si>
  <si>
    <t>Sénior</t>
  </si>
  <si>
    <t>FORMULE RETENUE *</t>
  </si>
  <si>
    <t>Individuel</t>
  </si>
  <si>
    <t>Mixte</t>
  </si>
  <si>
    <t>Le délégué F.F.P.J.P. ou C.R.</t>
  </si>
  <si>
    <t>2 / une copie au Président du Comité Régional</t>
  </si>
  <si>
    <t>C. D. et C.R.</t>
  </si>
  <si>
    <t>3 / une copie au Responsable du C.R. concerné par les Nationaux.</t>
  </si>
  <si>
    <t>1/4  finale</t>
  </si>
  <si>
    <t>Vainqueur</t>
  </si>
  <si>
    <t>DELEGUE :</t>
  </si>
  <si>
    <t>Dotation de l'organisateurs :</t>
  </si>
  <si>
    <t xml:space="preserve">Indemnités </t>
  </si>
  <si>
    <t>N° NATIONAL :</t>
  </si>
  <si>
    <t>Part/joueur</t>
  </si>
  <si>
    <t xml:space="preserve">Dotation </t>
  </si>
  <si>
    <t>Total indemnités</t>
  </si>
  <si>
    <t>Indemnités par équipe</t>
  </si>
  <si>
    <t>Cumul par partie</t>
  </si>
  <si>
    <t>Reste indemnités à répartir</t>
  </si>
  <si>
    <t xml:space="preserve">1ère partie </t>
  </si>
  <si>
    <t xml:space="preserve">cadrage </t>
  </si>
  <si>
    <t>64ème</t>
  </si>
  <si>
    <t>32ème</t>
  </si>
  <si>
    <t>16ème</t>
  </si>
  <si>
    <t xml:space="preserve">8ème </t>
  </si>
  <si>
    <t>finale</t>
  </si>
  <si>
    <t>VAINQUEUR</t>
  </si>
  <si>
    <t>FINALISTE</t>
  </si>
  <si>
    <t>DELEGUE</t>
  </si>
  <si>
    <t xml:space="preserve">Inscrits </t>
  </si>
  <si>
    <t>Inscription</t>
  </si>
  <si>
    <t xml:space="preserve">DOTATION </t>
  </si>
  <si>
    <t xml:space="preserve">TOTAL INDEMNITES </t>
  </si>
  <si>
    <t xml:space="preserve">REPARTITION DES INDEMNITES </t>
  </si>
  <si>
    <t xml:space="preserve">PARTIES </t>
  </si>
  <si>
    <t>Equipes indemnisées</t>
  </si>
  <si>
    <t xml:space="preserve">Total </t>
  </si>
  <si>
    <t xml:space="preserve">Indemnités cumulées </t>
  </si>
  <si>
    <t>Chèque par joueur</t>
  </si>
  <si>
    <t>2ème partie</t>
  </si>
  <si>
    <t>1/4 de finale</t>
  </si>
  <si>
    <t xml:space="preserve">1ere partie </t>
  </si>
  <si>
    <t>Reste à répartir</t>
  </si>
  <si>
    <t>Triplettes</t>
  </si>
  <si>
    <t>Doublettes</t>
  </si>
  <si>
    <t>Féminines</t>
  </si>
  <si>
    <r>
      <t xml:space="preserve">1/ Un exemplaire de ce compte-rendu DUMENT REMPLI est à transmettre PAR LE DELEGUE dans les 48 heures au siège social de la F.F.P.J.P.    PAR MAIL   </t>
    </r>
    <r>
      <rPr>
        <b/>
        <sz val="12"/>
        <color theme="4"/>
        <rFont val="Calibri"/>
        <family val="2"/>
        <scheme val="minor"/>
      </rPr>
      <t xml:space="preserve">ffpjp.siege@petanque.fr      </t>
    </r>
  </si>
  <si>
    <t>Nombre d'équipes engagées :</t>
  </si>
  <si>
    <t>RAPPORT DE DELEGATION &amp; D’ARBITRAGE</t>
  </si>
  <si>
    <t xml:space="preserve"> N° INTERNATIONAL :</t>
  </si>
  <si>
    <t>Equipes indemnisés</t>
  </si>
  <si>
    <t xml:space="preserve">1/4 </t>
  </si>
  <si>
    <t>Finaliste</t>
  </si>
  <si>
    <t>RESPONSABLE :</t>
  </si>
  <si>
    <t>Doub. Trip.</t>
  </si>
  <si>
    <t xml:space="preserve">REGLEMENT : Vainqueur &lt; ou = 25% de la dotation globale </t>
  </si>
  <si>
    <t>II On informe uniquement les cellules bleutées</t>
  </si>
  <si>
    <t>Parties gagnées  d'offices non payées</t>
  </si>
  <si>
    <t>1ère partie</t>
  </si>
  <si>
    <t>1/2</t>
  </si>
  <si>
    <t>&lt; ou =</t>
  </si>
  <si>
    <t>INSCRITS</t>
  </si>
  <si>
    <t xml:space="preserve"> I  Calcul du maximum au vainqueurs et du minium 1/2 finale (Exemple) </t>
  </si>
  <si>
    <t>REGLEMENT  : Finaliste &gt; ou = 60% de l'indemnité du vainqueur</t>
  </si>
  <si>
    <t>Indemnité par partie</t>
  </si>
  <si>
    <t>Nombre équipes à la première partie</t>
  </si>
  <si>
    <t xml:space="preserve">L'indemnité réelle du vainqueur </t>
  </si>
  <si>
    <t>Reste indemnités     à répartir</t>
  </si>
  <si>
    <t>VAINQUEUR :</t>
  </si>
  <si>
    <t>FINALISTE :</t>
  </si>
  <si>
    <t>chèque par joueur</t>
  </si>
  <si>
    <t>Elimination directe Partie perdue</t>
  </si>
  <si>
    <t xml:space="preserve"> N°  SUPRANATIONAL :</t>
  </si>
  <si>
    <t xml:space="preserve"> N° EVENENEMENTIEL :</t>
  </si>
  <si>
    <t xml:space="preserve">  N° INTERNATIONAL :</t>
  </si>
  <si>
    <t xml:space="preserve">Indemnité réelle du vainqueur </t>
  </si>
  <si>
    <t>&lt; = 25% DU TOTAL</t>
  </si>
  <si>
    <r>
      <t xml:space="preserve">INDEMNITES - JEU PROVENÇAL - ELIMINATION DIRECTE </t>
    </r>
    <r>
      <rPr>
        <b/>
        <sz val="18"/>
        <color rgb="FFFF0000"/>
        <rFont val="Calibri"/>
        <family val="2"/>
        <scheme val="minor"/>
      </rPr>
      <t>AU CUMUL</t>
    </r>
  </si>
  <si>
    <r>
      <t xml:space="preserve">INDEMNITES - JEU PROVENÇAL - ELIMINATION DIRECTE </t>
    </r>
    <r>
      <rPr>
        <b/>
        <sz val="18"/>
        <color rgb="FFFF0000"/>
        <rFont val="Calibri"/>
        <family val="2"/>
        <scheme val="minor"/>
      </rPr>
      <t xml:space="preserve">PARTIE PERDUE </t>
    </r>
  </si>
  <si>
    <t>N° Identification</t>
  </si>
  <si>
    <t>N° IDENTIFICATION</t>
  </si>
  <si>
    <t>Elimination directe    au cumul</t>
  </si>
  <si>
    <r>
      <t xml:space="preserve">Concours nationaux  IND. TRIP. DOUB. </t>
    </r>
    <r>
      <rPr>
        <b/>
        <shadow/>
        <sz val="14"/>
        <color rgb="FFFF0000"/>
        <rFont val="Calibri"/>
        <family val="2"/>
        <scheme val="minor"/>
      </rPr>
      <t xml:space="preserve">en élimination directe au  cumul </t>
    </r>
  </si>
  <si>
    <r>
      <t xml:space="preserve">Concours nationaux  IND. TRIP. DOUB. </t>
    </r>
    <r>
      <rPr>
        <b/>
        <shadow/>
        <sz val="14"/>
        <color rgb="FFFF0000"/>
        <rFont val="Calibri"/>
        <family val="2"/>
        <scheme val="minor"/>
      </rPr>
      <t>en élimination directe à la partie perdue</t>
    </r>
  </si>
  <si>
    <t>Formation</t>
  </si>
  <si>
    <t xml:space="preserve">FORMULE RETENUE </t>
  </si>
  <si>
    <t>Nombre d’arbitres ayant officié à ses côtés :</t>
  </si>
  <si>
    <t xml:space="preserve">1/ Un exemplaire de ce compte-rendu DUMENT REMPLI est à transmettre PAR LE DELEGUE dans les 48 heures au siège social de la F.F.P.J.P.    PAR MAIL   ffpjp.siege@petanque.fr      </t>
  </si>
  <si>
    <r>
      <t>FEDERATION FRANÇAISE DE PETANQUE  ET JEU PROVEN</t>
    </r>
    <r>
      <rPr>
        <b/>
        <sz val="14"/>
        <color theme="1"/>
        <rFont val="Calibri"/>
        <family val="2"/>
        <scheme val="minor"/>
      </rPr>
      <t>Ç</t>
    </r>
    <r>
      <rPr>
        <b/>
        <sz val="14"/>
        <color indexed="8"/>
        <rFont val="Calibri"/>
        <family val="2"/>
      </rPr>
      <t>AL</t>
    </r>
  </si>
  <si>
    <r>
      <t>FEDERATION FRANÇAISE DE PETANQUE  ET DE JEU PROVEN</t>
    </r>
    <r>
      <rPr>
        <b/>
        <sz val="14"/>
        <color theme="1"/>
        <rFont val="Calibri"/>
        <family val="2"/>
        <scheme val="minor"/>
      </rPr>
      <t>Ç</t>
    </r>
    <r>
      <rPr>
        <b/>
        <sz val="14"/>
        <color indexed="8"/>
        <rFont val="Calibri"/>
        <family val="2"/>
      </rPr>
      <t>AL</t>
    </r>
  </si>
  <si>
    <r>
      <t xml:space="preserve">CALCUL AUTOMATIQUE DES INDEMNITES AUX JOUEURS - JEU PROVENÇAL EN </t>
    </r>
    <r>
      <rPr>
        <b/>
        <sz val="14"/>
        <color rgb="FFFF0000"/>
        <rFont val="Calibri"/>
        <family val="2"/>
        <scheme val="minor"/>
      </rPr>
      <t>ELIMINATION DIRECTE  AU CUMUL</t>
    </r>
  </si>
  <si>
    <t>Nombre d'équipes à la première partie</t>
  </si>
  <si>
    <r>
      <t>CALCUL AUTOMATIQUE DES INDEMNITES AUX JOUEURS - JEU PROVENÇAL EN</t>
    </r>
    <r>
      <rPr>
        <b/>
        <sz val="14"/>
        <color rgb="FFFF0000"/>
        <rFont val="Calibri"/>
        <family val="2"/>
        <scheme val="minor"/>
      </rPr>
      <t xml:space="preserve"> ELIMINATION DIRECTE A LA PARTIE PERDUE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</si>
</sst>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#,##0_ ;\-#,##0\ "/>
    <numFmt numFmtId="167" formatCode="#,##0.00\ _€"/>
    <numFmt numFmtId="168" formatCode="#,##0\ &quot;€&quot;"/>
    <numFmt numFmtId="169" formatCode="_-* #,##0\ &quot;€&quot;_-;\-* #,##0\ &quot;€&quot;_-;_-* &quot;-&quot;??\ &quot;€&quot;_-;_-@_-"/>
  </numFmts>
  <fonts count="90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6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b/>
      <shadow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hadow/>
      <sz val="18"/>
      <color theme="1"/>
      <name val="Calibri"/>
      <family val="2"/>
      <scheme val="minor"/>
    </font>
    <font>
      <b/>
      <shadow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hadow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hadow/>
      <sz val="12"/>
      <color theme="1"/>
      <name val="Calibri"/>
      <family val="2"/>
      <scheme val="minor"/>
    </font>
    <font>
      <i/>
      <sz val="11"/>
      <color theme="1"/>
      <name val="Curlz MT"/>
      <family val="5"/>
    </font>
    <font>
      <sz val="11"/>
      <color indexed="6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hadow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3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5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 BERKLEY"/>
    </font>
    <font>
      <i/>
      <sz val="11"/>
      <color theme="1"/>
      <name val="AR BERKLEY"/>
    </font>
    <font>
      <sz val="12"/>
      <color indexed="8"/>
      <name val="Calibri"/>
      <family val="2"/>
      <scheme val="minor"/>
    </font>
    <font>
      <b/>
      <shadow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Arial"/>
      <family val="2"/>
    </font>
    <font>
      <i/>
      <sz val="9"/>
      <color indexed="6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theme="1"/>
      <name val="Calibri"/>
      <family val="2"/>
      <scheme val="minor"/>
    </font>
    <font>
      <shadow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Bahnschrift"/>
      <family val="2"/>
    </font>
    <font>
      <b/>
      <shadow/>
      <sz val="14"/>
      <color rgb="FFFF0000"/>
      <name val="Calibri"/>
      <family val="2"/>
      <scheme val="minor"/>
    </font>
    <font>
      <sz val="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2"/>
      </right>
      <top style="double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/>
      <bottom style="double">
        <color indexed="62"/>
      </bottom>
      <diagonal/>
    </border>
    <border>
      <left/>
      <right style="thin">
        <color indexed="62"/>
      </right>
      <top style="thin">
        <color indexed="62"/>
      </top>
      <bottom style="double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double">
        <color indexed="62"/>
      </top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/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 style="thin">
        <color indexed="62"/>
      </top>
      <bottom/>
      <diagonal/>
    </border>
    <border>
      <left style="double">
        <color indexed="62"/>
      </left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/>
      <right/>
      <top style="thin">
        <color indexed="62"/>
      </top>
      <bottom/>
      <diagonal/>
    </border>
    <border>
      <left style="double">
        <color indexed="62"/>
      </left>
      <right style="double">
        <color indexed="62"/>
      </right>
      <top/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double">
        <color indexed="62"/>
      </top>
      <bottom/>
      <diagonal/>
    </border>
    <border>
      <left style="double">
        <color indexed="62"/>
      </left>
      <right style="thin">
        <color indexed="62"/>
      </right>
      <top/>
      <bottom style="thin">
        <color indexed="62"/>
      </bottom>
      <diagonal/>
    </border>
  </borders>
  <cellStyleXfs count="1">
    <xf numFmtId="0" fontId="0" fillId="0" borderId="0"/>
  </cellStyleXfs>
  <cellXfs count="792">
    <xf numFmtId="0" fontId="0" fillId="0" borderId="0" xfId="0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vertical="center"/>
    </xf>
    <xf numFmtId="165" fontId="12" fillId="0" borderId="0" xfId="0" applyNumberFormat="1" applyFont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vertical="center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justify" vertical="top" wrapText="1"/>
      <protection locked="0"/>
    </xf>
    <xf numFmtId="0" fontId="30" fillId="0" borderId="14" xfId="0" applyFont="1" applyBorder="1" applyAlignment="1" applyProtection="1">
      <alignment horizontal="justify" vertical="top" wrapText="1"/>
      <protection locked="0"/>
    </xf>
    <xf numFmtId="0" fontId="31" fillId="0" borderId="15" xfId="0" applyFont="1" applyBorder="1" applyAlignment="1" applyProtection="1">
      <alignment horizontal="justify" vertical="top" wrapText="1"/>
      <protection locked="0"/>
    </xf>
    <xf numFmtId="0" fontId="31" fillId="0" borderId="13" xfId="0" applyFont="1" applyBorder="1" applyAlignment="1" applyProtection="1">
      <alignment horizontal="justify" vertical="top" wrapText="1"/>
      <protection locked="0"/>
    </xf>
    <xf numFmtId="0" fontId="31" fillId="0" borderId="16" xfId="0" applyFont="1" applyBorder="1" applyAlignment="1" applyProtection="1">
      <alignment horizontal="justify" vertical="top" wrapText="1"/>
      <protection locked="0"/>
    </xf>
    <xf numFmtId="0" fontId="30" fillId="0" borderId="17" xfId="0" applyFont="1" applyBorder="1" applyAlignment="1" applyProtection="1">
      <alignment horizontal="justify" vertical="top" wrapText="1"/>
      <protection locked="0"/>
    </xf>
    <xf numFmtId="0" fontId="31" fillId="0" borderId="17" xfId="0" applyFont="1" applyBorder="1" applyAlignment="1" applyProtection="1">
      <alignment horizontal="justify" vertical="top" wrapText="1"/>
      <protection locked="0"/>
    </xf>
    <xf numFmtId="0" fontId="31" fillId="0" borderId="14" xfId="0" applyFont="1" applyBorder="1" applyAlignment="1" applyProtection="1">
      <alignment horizontal="justify" vertical="top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2" fillId="0" borderId="15" xfId="0" applyFont="1" applyFill="1" applyBorder="1" applyAlignment="1" applyProtection="1">
      <alignment horizontal="justify" vertical="center" wrapText="1"/>
      <protection locked="0"/>
    </xf>
    <xf numFmtId="0" fontId="32" fillId="0" borderId="13" xfId="0" applyFont="1" applyFill="1" applyBorder="1" applyAlignment="1" applyProtection="1">
      <alignment horizontal="justify" vertical="center" wrapText="1"/>
      <protection locked="0"/>
    </xf>
    <xf numFmtId="0" fontId="32" fillId="0" borderId="16" xfId="0" applyFont="1" applyFill="1" applyBorder="1" applyAlignment="1" applyProtection="1">
      <alignment horizontal="justify" vertical="center" wrapText="1"/>
      <protection locked="0"/>
    </xf>
    <xf numFmtId="0" fontId="31" fillId="0" borderId="15" xfId="0" applyFont="1" applyFill="1" applyBorder="1" applyAlignment="1" applyProtection="1">
      <alignment horizontal="justify" vertical="center" wrapText="1"/>
      <protection locked="0"/>
    </xf>
    <xf numFmtId="0" fontId="31" fillId="0" borderId="13" xfId="0" applyFont="1" applyFill="1" applyBorder="1" applyAlignment="1" applyProtection="1">
      <alignment horizontal="justify" vertical="center" wrapText="1"/>
      <protection locked="0"/>
    </xf>
    <xf numFmtId="0" fontId="31" fillId="0" borderId="16" xfId="0" applyFont="1" applyFill="1" applyBorder="1" applyAlignment="1" applyProtection="1">
      <alignment horizontal="justify" vertical="center" wrapText="1"/>
      <protection locked="0"/>
    </xf>
    <xf numFmtId="0" fontId="17" fillId="0" borderId="15" xfId="0" applyFont="1" applyFill="1" applyBorder="1" applyAlignment="1" applyProtection="1">
      <alignment horizontal="justify" vertical="top" wrapText="1"/>
      <protection locked="0"/>
    </xf>
    <xf numFmtId="0" fontId="17" fillId="0" borderId="13" xfId="0" applyFont="1" applyFill="1" applyBorder="1" applyAlignment="1" applyProtection="1">
      <alignment horizontal="justify" vertical="top" wrapText="1"/>
      <protection locked="0"/>
    </xf>
    <xf numFmtId="0" fontId="17" fillId="0" borderId="14" xfId="0" applyFont="1" applyFill="1" applyBorder="1" applyAlignment="1" applyProtection="1">
      <alignment horizontal="justify" vertical="top" wrapText="1"/>
      <protection locked="0"/>
    </xf>
    <xf numFmtId="0" fontId="33" fillId="0" borderId="15" xfId="0" applyFont="1" applyFill="1" applyBorder="1" applyAlignment="1" applyProtection="1">
      <alignment horizontal="justify" vertical="top" wrapText="1"/>
      <protection locked="0"/>
    </xf>
    <xf numFmtId="0" fontId="33" fillId="0" borderId="13" xfId="0" applyFont="1" applyFill="1" applyBorder="1" applyAlignment="1" applyProtection="1">
      <alignment horizontal="justify" vertical="top" wrapText="1"/>
      <protection locked="0"/>
    </xf>
    <xf numFmtId="0" fontId="33" fillId="0" borderId="16" xfId="0" applyFont="1" applyFill="1" applyBorder="1" applyAlignment="1" applyProtection="1">
      <alignment horizontal="justify" vertical="top" wrapText="1"/>
      <protection locked="0"/>
    </xf>
    <xf numFmtId="0" fontId="34" fillId="0" borderId="15" xfId="0" applyFont="1" applyFill="1" applyBorder="1" applyAlignment="1" applyProtection="1">
      <alignment horizontal="justify" vertical="top" wrapText="1"/>
      <protection locked="0"/>
    </xf>
    <xf numFmtId="0" fontId="34" fillId="0" borderId="13" xfId="0" applyFont="1" applyFill="1" applyBorder="1" applyAlignment="1" applyProtection="1">
      <alignment horizontal="justify" vertical="top" wrapText="1"/>
      <protection locked="0"/>
    </xf>
    <xf numFmtId="0" fontId="34" fillId="0" borderId="16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35" fillId="0" borderId="0" xfId="0" applyFont="1" applyAlignment="1" applyProtection="1">
      <alignment vertical="top" wrapText="1"/>
    </xf>
    <xf numFmtId="0" fontId="14" fillId="0" borderId="1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36" fillId="2" borderId="21" xfId="0" applyFont="1" applyFill="1" applyBorder="1" applyAlignment="1" applyProtection="1">
      <alignment horizontal="center" vertical="center"/>
      <protection locked="0"/>
    </xf>
    <xf numFmtId="164" fontId="28" fillId="2" borderId="3" xfId="0" applyNumberFormat="1" applyFont="1" applyFill="1" applyBorder="1" applyAlignment="1" applyProtection="1">
      <alignment horizontal="center" vertical="center"/>
      <protection locked="0"/>
    </xf>
    <xf numFmtId="0" fontId="38" fillId="2" borderId="3" xfId="0" applyFont="1" applyFill="1" applyBorder="1" applyAlignment="1" applyProtection="1">
      <alignment horizontal="center"/>
      <protection locked="0"/>
    </xf>
    <xf numFmtId="0" fontId="27" fillId="0" borderId="0" xfId="0" applyFont="1" applyAlignment="1" applyProtection="1"/>
    <xf numFmtId="0" fontId="23" fillId="0" borderId="22" xfId="0" applyFont="1" applyBorder="1" applyAlignment="1" applyProtection="1">
      <alignment horizontal="center" vertical="center"/>
    </xf>
    <xf numFmtId="0" fontId="23" fillId="0" borderId="23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vertical="center" wrapText="1"/>
    </xf>
    <xf numFmtId="0" fontId="3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 wrapText="1"/>
    </xf>
    <xf numFmtId="0" fontId="23" fillId="0" borderId="3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0" fillId="0" borderId="0" xfId="0" applyFont="1"/>
    <xf numFmtId="165" fontId="41" fillId="0" borderId="0" xfId="0" applyNumberFormat="1" applyFont="1" applyAlignment="1" applyProtection="1">
      <alignment horizontal="left" vertical="center"/>
    </xf>
    <xf numFmtId="49" fontId="30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4" xfId="0" applyFont="1" applyFill="1" applyBorder="1" applyAlignment="1" applyProtection="1">
      <alignment horizontal="justify" vertical="center" wrapText="1"/>
      <protection locked="0"/>
    </xf>
    <xf numFmtId="0" fontId="30" fillId="2" borderId="24" xfId="0" applyFont="1" applyFill="1" applyBorder="1" applyAlignment="1" applyProtection="1">
      <alignment horizontal="center" vertical="center" wrapText="1"/>
      <protection locked="0"/>
    </xf>
    <xf numFmtId="49" fontId="30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5" xfId="0" applyFont="1" applyFill="1" applyBorder="1" applyAlignment="1" applyProtection="1">
      <alignment horizontal="justify" vertical="center" wrapText="1"/>
      <protection locked="0"/>
    </xf>
    <xf numFmtId="0" fontId="30" fillId="2" borderId="25" xfId="0" applyFont="1" applyFill="1" applyBorder="1" applyAlignment="1" applyProtection="1">
      <alignment horizontal="center" vertical="center" wrapText="1"/>
      <protection locked="0"/>
    </xf>
    <xf numFmtId="49" fontId="3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 applyProtection="1">
      <alignment horizontal="justify" vertical="center" wrapText="1"/>
      <protection locked="0"/>
    </xf>
    <xf numFmtId="0" fontId="30" fillId="2" borderId="27" xfId="0" applyFont="1" applyFill="1" applyBorder="1" applyAlignment="1" applyProtection="1">
      <alignment horizontal="center" vertical="center" wrapText="1"/>
      <protection locked="0"/>
    </xf>
    <xf numFmtId="49" fontId="32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4" xfId="0" applyFont="1" applyFill="1" applyBorder="1" applyAlignment="1" applyProtection="1">
      <alignment horizontal="justify" vertical="center" wrapText="1"/>
      <protection locked="0"/>
    </xf>
    <xf numFmtId="0" fontId="32" fillId="2" borderId="24" xfId="0" applyFont="1" applyFill="1" applyBorder="1" applyAlignment="1" applyProtection="1">
      <alignment horizontal="center" vertical="center" wrapText="1"/>
      <protection locked="0"/>
    </xf>
    <xf numFmtId="49" fontId="3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justify" vertical="center" wrapText="1"/>
      <protection locked="0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49" fontId="3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28" xfId="0" applyFont="1" applyFill="1" applyBorder="1" applyAlignment="1" applyProtection="1">
      <alignment horizontal="justify" vertical="center" wrapText="1"/>
      <protection locked="0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0" fillId="2" borderId="29" xfId="0" applyFont="1" applyFill="1" applyBorder="1" applyAlignment="1" applyProtection="1">
      <alignment horizontal="center" vertical="center" wrapText="1"/>
      <protection locked="0"/>
    </xf>
    <xf numFmtId="0" fontId="30" fillId="2" borderId="30" xfId="0" applyFont="1" applyFill="1" applyBorder="1" applyAlignment="1" applyProtection="1">
      <alignment horizontal="center" vertical="center" wrapText="1"/>
      <protection locked="0"/>
    </xf>
    <xf numFmtId="49" fontId="3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justify" vertical="center" wrapText="1"/>
      <protection locked="0"/>
    </xf>
    <xf numFmtId="0" fontId="31" fillId="2" borderId="29" xfId="0" applyFont="1" applyFill="1" applyBorder="1" applyAlignment="1" applyProtection="1">
      <alignment horizontal="center" vertical="center" wrapText="1"/>
      <protection locked="0"/>
    </xf>
    <xf numFmtId="49" fontId="3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justify" vertical="center" wrapText="1"/>
      <protection locked="0"/>
    </xf>
    <xf numFmtId="0" fontId="31" fillId="2" borderId="25" xfId="0" applyFont="1" applyFill="1" applyBorder="1" applyAlignment="1" applyProtection="1">
      <alignment horizontal="center" vertical="center" wrapText="1"/>
      <protection locked="0"/>
    </xf>
    <xf numFmtId="49" fontId="3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28" xfId="0" applyFont="1" applyFill="1" applyBorder="1" applyAlignment="1" applyProtection="1">
      <alignment horizontal="justify" vertical="center" wrapText="1"/>
      <protection locked="0"/>
    </xf>
    <xf numFmtId="0" fontId="31" fillId="2" borderId="28" xfId="0" applyFont="1" applyFill="1" applyBorder="1" applyAlignment="1" applyProtection="1">
      <alignment horizontal="center" vertical="center" wrapText="1"/>
      <protection locked="0"/>
    </xf>
    <xf numFmtId="0" fontId="32" fillId="2" borderId="28" xfId="0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0" fontId="42" fillId="2" borderId="31" xfId="0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center" vertical="top" wrapText="1"/>
      <protection locked="0"/>
    </xf>
    <xf numFmtId="0" fontId="42" fillId="2" borderId="32" xfId="0" applyFont="1" applyFill="1" applyBorder="1" applyAlignment="1" applyProtection="1">
      <alignment horizontal="center" vertical="center" wrapText="1"/>
      <protection locked="0"/>
    </xf>
    <xf numFmtId="0" fontId="42" fillId="2" borderId="30" xfId="0" applyFont="1" applyFill="1" applyBorder="1" applyAlignment="1" applyProtection="1">
      <alignment horizontal="center" vertical="center" wrapText="1"/>
      <protection locked="0"/>
    </xf>
    <xf numFmtId="49" fontId="30" fillId="2" borderId="8" xfId="0" applyNumberFormat="1" applyFont="1" applyFill="1" applyBorder="1" applyAlignment="1" applyProtection="1">
      <alignment horizontal="center" vertical="top" wrapText="1"/>
      <protection locked="0"/>
    </xf>
    <xf numFmtId="0" fontId="30" fillId="2" borderId="25" xfId="0" applyFont="1" applyFill="1" applyBorder="1" applyAlignment="1" applyProtection="1">
      <alignment horizontal="justify" vertical="top" wrapText="1"/>
      <protection locked="0"/>
    </xf>
    <xf numFmtId="0" fontId="30" fillId="2" borderId="25" xfId="0" applyFont="1" applyFill="1" applyBorder="1" applyAlignment="1" applyProtection="1">
      <alignment horizontal="center" vertical="top" wrapText="1"/>
      <protection locked="0"/>
    </xf>
    <xf numFmtId="49" fontId="30" fillId="2" borderId="26" xfId="0" applyNumberFormat="1" applyFont="1" applyFill="1" applyBorder="1" applyAlignment="1" applyProtection="1">
      <alignment horizontal="center" vertical="top" wrapText="1"/>
      <protection locked="0"/>
    </xf>
    <xf numFmtId="0" fontId="30" fillId="2" borderId="27" xfId="0" applyFont="1" applyFill="1" applyBorder="1" applyAlignment="1" applyProtection="1">
      <alignment horizontal="justify" vertical="top" wrapText="1"/>
      <protection locked="0"/>
    </xf>
    <xf numFmtId="0" fontId="30" fillId="2" borderId="27" xfId="0" applyFont="1" applyFill="1" applyBorder="1" applyAlignment="1" applyProtection="1">
      <alignment horizontal="center" vertical="top" wrapText="1"/>
      <protection locked="0"/>
    </xf>
    <xf numFmtId="49" fontId="30" fillId="2" borderId="7" xfId="0" applyNumberFormat="1" applyFont="1" applyFill="1" applyBorder="1" applyAlignment="1" applyProtection="1">
      <alignment horizontal="center" vertical="top" wrapText="1"/>
      <protection locked="0"/>
    </xf>
    <xf numFmtId="0" fontId="30" fillId="2" borderId="24" xfId="0" applyFont="1" applyFill="1" applyBorder="1" applyAlignment="1" applyProtection="1">
      <alignment horizontal="justify" vertical="top" wrapText="1"/>
      <protection locked="0"/>
    </xf>
    <xf numFmtId="0" fontId="30" fillId="2" borderId="24" xfId="0" applyFont="1" applyFill="1" applyBorder="1" applyAlignment="1" applyProtection="1">
      <alignment horizontal="center" vertical="top" wrapText="1"/>
      <protection locked="0"/>
    </xf>
    <xf numFmtId="49" fontId="32" fillId="2" borderId="7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4" xfId="0" applyFont="1" applyFill="1" applyBorder="1" applyAlignment="1" applyProtection="1">
      <alignment horizontal="justify" vertical="top" wrapText="1"/>
      <protection locked="0"/>
    </xf>
    <xf numFmtId="0" fontId="32" fillId="2" borderId="24" xfId="0" applyFont="1" applyFill="1" applyBorder="1" applyAlignment="1" applyProtection="1">
      <alignment horizontal="center" vertical="top" wrapText="1"/>
      <protection locked="0"/>
    </xf>
    <xf numFmtId="49" fontId="32" fillId="2" borderId="8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5" xfId="0" applyFont="1" applyFill="1" applyBorder="1" applyAlignment="1" applyProtection="1">
      <alignment horizontal="justify" vertical="top" wrapText="1"/>
      <protection locked="0"/>
    </xf>
    <xf numFmtId="0" fontId="32" fillId="2" borderId="25" xfId="0" applyFont="1" applyFill="1" applyBorder="1" applyAlignment="1" applyProtection="1">
      <alignment horizontal="center" vertical="top" wrapText="1"/>
      <protection locked="0"/>
    </xf>
    <xf numFmtId="49" fontId="3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2" fillId="2" borderId="28" xfId="0" applyFont="1" applyFill="1" applyBorder="1" applyAlignment="1" applyProtection="1">
      <alignment horizontal="justify" vertical="top" wrapText="1"/>
      <protection locked="0"/>
    </xf>
    <xf numFmtId="0" fontId="32" fillId="2" borderId="28" xfId="0" applyFont="1" applyFill="1" applyBorder="1" applyAlignment="1" applyProtection="1">
      <alignment horizontal="center" vertical="top" wrapText="1"/>
      <protection locked="0"/>
    </xf>
    <xf numFmtId="49" fontId="31" fillId="2" borderId="7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4" xfId="0" applyFont="1" applyFill="1" applyBorder="1" applyAlignment="1" applyProtection="1">
      <alignment horizontal="justify" vertical="top" wrapText="1"/>
      <protection locked="0"/>
    </xf>
    <xf numFmtId="0" fontId="31" fillId="2" borderId="24" xfId="0" applyFont="1" applyFill="1" applyBorder="1" applyAlignment="1" applyProtection="1">
      <alignment horizontal="center" vertical="top" wrapText="1"/>
      <protection locked="0"/>
    </xf>
    <xf numFmtId="49" fontId="31" fillId="2" borderId="8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5" xfId="0" applyFont="1" applyFill="1" applyBorder="1" applyAlignment="1" applyProtection="1">
      <alignment horizontal="justify" vertical="top" wrapText="1"/>
      <protection locked="0"/>
    </xf>
    <xf numFmtId="49" fontId="3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2" borderId="28" xfId="0" applyFont="1" applyFill="1" applyBorder="1" applyAlignment="1" applyProtection="1">
      <alignment horizontal="justify" vertical="top" wrapText="1"/>
      <protection locked="0"/>
    </xf>
    <xf numFmtId="0" fontId="31" fillId="2" borderId="28" xfId="0" applyFont="1" applyFill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horizontal="center" vertical="center"/>
    </xf>
    <xf numFmtId="165" fontId="44" fillId="0" borderId="3" xfId="0" applyNumberFormat="1" applyFont="1" applyFill="1" applyBorder="1" applyAlignment="1" applyProtection="1">
      <alignment horizontal="right" vertical="center"/>
    </xf>
    <xf numFmtId="0" fontId="47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vertical="top" wrapText="1"/>
    </xf>
    <xf numFmtId="0" fontId="0" fillId="0" borderId="3" xfId="0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1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4" xfId="0" applyFont="1" applyFill="1" applyBorder="1" applyAlignment="1" applyProtection="1">
      <alignment horizontal="justify" vertical="center" wrapText="1"/>
      <protection locked="0"/>
    </xf>
    <xf numFmtId="0" fontId="17" fillId="2" borderId="24" xfId="0" applyFont="1" applyFill="1" applyBorder="1" applyAlignment="1" applyProtection="1">
      <alignment horizontal="center" vertical="center" wrapText="1"/>
      <protection locked="0"/>
    </xf>
    <xf numFmtId="49" fontId="1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5" xfId="0" applyFont="1" applyFill="1" applyBorder="1" applyAlignment="1" applyProtection="1">
      <alignment horizontal="justify" vertical="center" wrapText="1"/>
      <protection locked="0"/>
    </xf>
    <xf numFmtId="0" fontId="17" fillId="2" borderId="25" xfId="0" applyFont="1" applyFill="1" applyBorder="1" applyAlignment="1" applyProtection="1">
      <alignment horizontal="center" vertical="center" wrapText="1"/>
      <protection locked="0"/>
    </xf>
    <xf numFmtId="49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7" xfId="0" applyFont="1" applyFill="1" applyBorder="1" applyAlignment="1" applyProtection="1">
      <alignment horizontal="justify" vertical="center" wrapText="1"/>
      <protection locked="0"/>
    </xf>
    <xf numFmtId="0" fontId="17" fillId="2" borderId="27" xfId="0" applyFont="1" applyFill="1" applyBorder="1" applyAlignment="1" applyProtection="1">
      <alignment horizontal="center" vertical="center" wrapText="1"/>
      <protection locked="0"/>
    </xf>
    <xf numFmtId="49" fontId="3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4" xfId="0" applyFont="1" applyFill="1" applyBorder="1" applyAlignment="1" applyProtection="1">
      <alignment horizontal="justify" vertical="center" wrapText="1"/>
      <protection locked="0"/>
    </xf>
    <xf numFmtId="49" fontId="3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5" xfId="0" applyFont="1" applyFill="1" applyBorder="1" applyAlignment="1" applyProtection="1">
      <alignment horizontal="justify" vertical="center" wrapText="1"/>
      <protection locked="0"/>
    </xf>
    <xf numFmtId="0" fontId="34" fillId="2" borderId="25" xfId="0" applyFont="1" applyFill="1" applyBorder="1" applyAlignment="1" applyProtection="1">
      <alignment horizontal="center" vertical="center" wrapText="1"/>
      <protection locked="0"/>
    </xf>
    <xf numFmtId="49" fontId="3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8" xfId="0" applyFont="1" applyFill="1" applyBorder="1" applyAlignment="1" applyProtection="1">
      <alignment horizontal="justify" vertical="center" wrapText="1"/>
      <protection locked="0"/>
    </xf>
    <xf numFmtId="0" fontId="34" fillId="2" borderId="28" xfId="0" applyFont="1" applyFill="1" applyBorder="1" applyAlignment="1" applyProtection="1">
      <alignment horizontal="center" vertical="center" wrapText="1"/>
      <protection locked="0"/>
    </xf>
    <xf numFmtId="0" fontId="34" fillId="2" borderId="24" xfId="0" applyFont="1" applyFill="1" applyBorder="1" applyAlignment="1" applyProtection="1">
      <alignment horizontal="center" vertical="center" wrapText="1"/>
      <protection locked="0"/>
    </xf>
    <xf numFmtId="49" fontId="3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justify" vertical="center" wrapText="1"/>
      <protection locked="0"/>
    </xf>
    <xf numFmtId="0" fontId="34" fillId="2" borderId="31" xfId="0" applyFont="1" applyFill="1" applyBorder="1" applyAlignment="1" applyProtection="1">
      <alignment horizontal="justify" vertical="center" wrapText="1"/>
      <protection locked="0"/>
    </xf>
    <xf numFmtId="0" fontId="34" fillId="2" borderId="39" xfId="0" applyFont="1" applyFill="1" applyBorder="1" applyAlignment="1" applyProtection="1">
      <alignment horizontal="center" vertical="center" wrapText="1"/>
      <protection locked="0"/>
    </xf>
    <xf numFmtId="49" fontId="3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34" xfId="0" applyFont="1" applyFill="1" applyBorder="1" applyAlignment="1" applyProtection="1">
      <alignment horizontal="justify" vertical="center" wrapText="1"/>
      <protection locked="0"/>
    </xf>
    <xf numFmtId="0" fontId="34" fillId="2" borderId="6" xfId="0" applyFont="1" applyFill="1" applyBorder="1" applyAlignment="1" applyProtection="1">
      <alignment horizontal="justify" vertical="center" wrapText="1"/>
      <protection locked="0"/>
    </xf>
    <xf numFmtId="49" fontId="3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12" xfId="0" applyFont="1" applyFill="1" applyBorder="1" applyAlignment="1" applyProtection="1">
      <alignment horizontal="justify" vertical="center" wrapText="1"/>
      <protection locked="0"/>
    </xf>
    <xf numFmtId="0" fontId="34" fillId="2" borderId="30" xfId="0" applyFont="1" applyFill="1" applyBorder="1" applyAlignment="1" applyProtection="1">
      <alignment horizontal="justify" vertical="center" wrapText="1"/>
      <protection locked="0"/>
    </xf>
    <xf numFmtId="0" fontId="34" fillId="2" borderId="27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7" fillId="0" borderId="0" xfId="0" applyFont="1" applyAlignment="1" applyProtection="1">
      <alignment vertical="center" wrapText="1"/>
    </xf>
    <xf numFmtId="0" fontId="53" fillId="0" borderId="3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vertical="center"/>
      <protection locked="0"/>
    </xf>
    <xf numFmtId="9" fontId="5" fillId="2" borderId="0" xfId="0" applyNumberFormat="1" applyFont="1" applyFill="1" applyAlignment="1" applyProtection="1">
      <alignment horizontal="right" vertical="center"/>
      <protection locked="0"/>
    </xf>
    <xf numFmtId="0" fontId="30" fillId="2" borderId="15" xfId="0" applyFont="1" applyFill="1" applyBorder="1" applyAlignment="1" applyProtection="1">
      <alignment horizontal="justify" vertical="center" wrapText="1"/>
      <protection locked="0"/>
    </xf>
    <xf numFmtId="0" fontId="30" fillId="2" borderId="13" xfId="0" applyFont="1" applyFill="1" applyBorder="1" applyAlignment="1" applyProtection="1">
      <alignment horizontal="justify" vertical="center" wrapText="1"/>
      <protection locked="0"/>
    </xf>
    <xf numFmtId="0" fontId="30" fillId="2" borderId="14" xfId="0" applyFont="1" applyFill="1" applyBorder="1" applyAlignment="1" applyProtection="1">
      <alignment horizontal="justify" vertical="center" wrapText="1"/>
      <protection locked="0"/>
    </xf>
    <xf numFmtId="0" fontId="32" fillId="2" borderId="15" xfId="0" applyFont="1" applyFill="1" applyBorder="1" applyAlignment="1" applyProtection="1">
      <alignment horizontal="justify" vertical="center" wrapText="1"/>
      <protection locked="0"/>
    </xf>
    <xf numFmtId="0" fontId="32" fillId="2" borderId="13" xfId="0" applyFont="1" applyFill="1" applyBorder="1" applyAlignment="1" applyProtection="1">
      <alignment horizontal="justify" vertical="center" wrapText="1"/>
      <protection locked="0"/>
    </xf>
    <xf numFmtId="0" fontId="32" fillId="2" borderId="16" xfId="0" applyFont="1" applyFill="1" applyBorder="1" applyAlignment="1" applyProtection="1">
      <alignment horizontal="justify" vertical="center" wrapText="1"/>
      <protection locked="0"/>
    </xf>
    <xf numFmtId="0" fontId="31" fillId="2" borderId="15" xfId="0" applyFont="1" applyFill="1" applyBorder="1" applyAlignment="1" applyProtection="1">
      <alignment horizontal="justify" vertical="center" wrapText="1"/>
      <protection locked="0"/>
    </xf>
    <xf numFmtId="0" fontId="31" fillId="2" borderId="13" xfId="0" applyFont="1" applyFill="1" applyBorder="1" applyAlignment="1" applyProtection="1">
      <alignment horizontal="justify" vertical="center" wrapText="1"/>
      <protection locked="0"/>
    </xf>
    <xf numFmtId="0" fontId="31" fillId="2" borderId="16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0" fontId="42" fillId="2" borderId="31" xfId="0" applyFont="1" applyFill="1" applyBorder="1" applyAlignment="1" applyProtection="1">
      <alignment horizontal="center" vertical="center" wrapText="1"/>
      <protection locked="0"/>
    </xf>
    <xf numFmtId="0" fontId="42" fillId="2" borderId="32" xfId="0" applyFont="1" applyFill="1" applyBorder="1" applyAlignment="1" applyProtection="1">
      <alignment horizontal="center" vertical="center" wrapText="1"/>
      <protection locked="0"/>
    </xf>
    <xf numFmtId="0" fontId="42" fillId="2" borderId="3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0" borderId="22" xfId="0" applyNumberFormat="1" applyBorder="1" applyAlignment="1" applyProtection="1">
      <alignment vertical="center"/>
    </xf>
    <xf numFmtId="0" fontId="0" fillId="0" borderId="49" xfId="0" applyNumberFormat="1" applyBorder="1" applyAlignment="1" applyProtection="1">
      <alignment vertical="center"/>
    </xf>
    <xf numFmtId="0" fontId="71" fillId="0" borderId="20" xfId="0" applyNumberFormat="1" applyFont="1" applyFill="1" applyBorder="1" applyAlignment="1" applyProtection="1">
      <alignment vertical="center" wrapText="1"/>
    </xf>
    <xf numFmtId="0" fontId="71" fillId="0" borderId="33" xfId="0" applyNumberFormat="1" applyFont="1" applyFill="1" applyBorder="1" applyAlignment="1" applyProtection="1">
      <alignment vertical="center" wrapText="1"/>
    </xf>
    <xf numFmtId="49" fontId="71" fillId="0" borderId="23" xfId="0" applyNumberFormat="1" applyFont="1" applyFill="1" applyBorder="1" applyAlignment="1" applyProtection="1">
      <alignment vertical="center" wrapText="1"/>
    </xf>
    <xf numFmtId="0" fontId="71" fillId="0" borderId="51" xfId="0" applyNumberFormat="1" applyFont="1" applyFill="1" applyBorder="1" applyAlignment="1" applyProtection="1">
      <alignment horizontal="center" vertical="center" wrapText="1"/>
    </xf>
    <xf numFmtId="49" fontId="71" fillId="6" borderId="0" xfId="0" applyNumberFormat="1" applyFont="1" applyFill="1" applyBorder="1" applyAlignment="1" applyProtection="1">
      <alignment vertical="center" wrapText="1"/>
    </xf>
    <xf numFmtId="0" fontId="71" fillId="6" borderId="33" xfId="0" applyNumberFormat="1" applyFont="1" applyFill="1" applyBorder="1" applyAlignment="1" applyProtection="1">
      <alignment horizontal="center" vertical="center" wrapText="1"/>
    </xf>
    <xf numFmtId="44" fontId="74" fillId="0" borderId="3" xfId="0" applyNumberFormat="1" applyFont="1" applyBorder="1" applyAlignment="1" applyProtection="1">
      <alignment horizontal="center" vertical="center" wrapText="1"/>
    </xf>
    <xf numFmtId="44" fontId="74" fillId="0" borderId="3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 applyProtection="1">
      <alignment horizontal="center" vertical="center"/>
    </xf>
    <xf numFmtId="166" fontId="16" fillId="0" borderId="0" xfId="0" applyNumberFormat="1" applyFont="1" applyBorder="1" applyAlignment="1" applyProtection="1">
      <alignment horizontal="center" vertical="center"/>
    </xf>
    <xf numFmtId="7" fontId="16" fillId="0" borderId="0" xfId="0" applyNumberFormat="1" applyFont="1" applyBorder="1" applyAlignment="1" applyProtection="1">
      <alignment horizontal="right" vertical="center"/>
    </xf>
    <xf numFmtId="0" fontId="74" fillId="0" borderId="0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vertical="center" wrapText="1"/>
    </xf>
    <xf numFmtId="1" fontId="41" fillId="0" borderId="0" xfId="0" applyNumberFormat="1" applyFont="1" applyBorder="1" applyAlignment="1" applyProtection="1">
      <alignment horizontal="left" vertical="center"/>
    </xf>
    <xf numFmtId="10" fontId="0" fillId="0" borderId="0" xfId="0" applyNumberFormat="1" applyAlignment="1" applyProtection="1">
      <alignment vertical="center"/>
    </xf>
    <xf numFmtId="7" fontId="21" fillId="0" borderId="0" xfId="0" applyNumberFormat="1" applyFont="1" applyBorder="1" applyAlignment="1" applyProtection="1">
      <alignment horizontal="center" vertical="center"/>
    </xf>
    <xf numFmtId="167" fontId="76" fillId="0" borderId="0" xfId="0" applyNumberFormat="1" applyFont="1" applyAlignment="1" applyProtection="1">
      <alignment vertical="center"/>
    </xf>
    <xf numFmtId="49" fontId="21" fillId="2" borderId="17" xfId="0" applyNumberFormat="1" applyFont="1" applyFill="1" applyBorder="1" applyAlignment="1" applyProtection="1">
      <alignment horizontal="center" vertical="center"/>
      <protection locked="0"/>
    </xf>
    <xf numFmtId="49" fontId="21" fillId="2" borderId="14" xfId="0" applyNumberFormat="1" applyFont="1" applyFill="1" applyBorder="1" applyAlignment="1" applyProtection="1">
      <alignment horizontal="center" vertical="center"/>
      <protection locked="0"/>
    </xf>
    <xf numFmtId="49" fontId="21" fillId="2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</xf>
    <xf numFmtId="0" fontId="52" fillId="0" borderId="33" xfId="0" applyFont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49" fontId="21" fillId="2" borderId="16" xfId="0" applyNumberFormat="1" applyFont="1" applyFill="1" applyBorder="1" applyAlignment="1" applyProtection="1">
      <alignment horizontal="center" vertical="center"/>
      <protection locked="0"/>
    </xf>
    <xf numFmtId="1" fontId="18" fillId="0" borderId="18" xfId="0" applyNumberFormat="1" applyFont="1" applyFill="1" applyBorder="1" applyAlignment="1" applyProtection="1">
      <alignment horizontal="center" vertical="center" wrapText="1"/>
    </xf>
    <xf numFmtId="165" fontId="18" fillId="0" borderId="18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10" borderId="0" xfId="0" applyFill="1"/>
    <xf numFmtId="165" fontId="57" fillId="0" borderId="0" xfId="0" applyNumberFormat="1" applyFont="1" applyBorder="1" applyAlignment="1" applyProtection="1">
      <alignment horizontal="center" vertical="center"/>
    </xf>
    <xf numFmtId="165" fontId="63" fillId="0" borderId="4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6" fillId="2" borderId="3" xfId="0" applyFont="1" applyFill="1" applyBorder="1" applyAlignment="1" applyProtection="1">
      <alignment horizontal="center" vertical="center"/>
    </xf>
    <xf numFmtId="49" fontId="0" fillId="0" borderId="18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Alignment="1" applyProtection="1">
      <alignment vertical="center" wrapText="1"/>
    </xf>
    <xf numFmtId="14" fontId="21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10" fontId="14" fillId="0" borderId="0" xfId="0" applyNumberFormat="1" applyFont="1" applyAlignment="1" applyProtection="1">
      <alignment horizontal="center" vertical="center"/>
    </xf>
    <xf numFmtId="0" fontId="37" fillId="0" borderId="0" xfId="0" applyFont="1" applyAlignment="1" applyProtection="1">
      <alignment horizontal="left"/>
    </xf>
    <xf numFmtId="0" fontId="2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68" fontId="52" fillId="5" borderId="3" xfId="0" applyNumberFormat="1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 wrapText="1"/>
    </xf>
    <xf numFmtId="0" fontId="71" fillId="4" borderId="3" xfId="0" applyFont="1" applyFill="1" applyBorder="1" applyAlignment="1" applyProtection="1">
      <alignment horizontal="center" vertical="center" wrapText="1"/>
    </xf>
    <xf numFmtId="0" fontId="74" fillId="4" borderId="3" xfId="0" applyFont="1" applyFill="1" applyBorder="1" applyAlignment="1" applyProtection="1">
      <alignment horizontal="center" vertical="center" wrapText="1"/>
    </xf>
    <xf numFmtId="0" fontId="74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/>
    <xf numFmtId="0" fontId="0" fillId="0" borderId="0" xfId="0" applyAlignment="1"/>
    <xf numFmtId="165" fontId="11" fillId="4" borderId="50" xfId="0" applyNumberFormat="1" applyFont="1" applyFill="1" applyBorder="1" applyAlignment="1" applyProtection="1">
      <alignment horizontal="center" vertical="center"/>
    </xf>
    <xf numFmtId="0" fontId="0" fillId="0" borderId="0" xfId="0"/>
    <xf numFmtId="166" fontId="31" fillId="4" borderId="3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/>
    </xf>
    <xf numFmtId="2" fontId="0" fillId="0" borderId="0" xfId="0" applyNumberFormat="1" applyFont="1" applyFill="1" applyBorder="1" applyAlignment="1" applyProtection="1">
      <alignment vertical="center"/>
    </xf>
    <xf numFmtId="0" fontId="16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49" fillId="0" borderId="3" xfId="0" applyNumberFormat="1" applyFont="1" applyBorder="1" applyAlignment="1" applyProtection="1">
      <alignment horizontal="center" vertical="center" wrapText="1"/>
    </xf>
    <xf numFmtId="49" fontId="49" fillId="6" borderId="3" xfId="0" applyNumberFormat="1" applyFont="1" applyFill="1" applyBorder="1" applyAlignment="1" applyProtection="1">
      <alignment horizontal="center" vertical="center" wrapText="1"/>
    </xf>
    <xf numFmtId="0" fontId="49" fillId="6" borderId="3" xfId="0" applyFont="1" applyFill="1" applyBorder="1" applyAlignment="1" applyProtection="1">
      <alignment horizontal="center" vertical="center" wrapText="1"/>
    </xf>
    <xf numFmtId="0" fontId="49" fillId="0" borderId="3" xfId="0" applyFont="1" applyBorder="1" applyAlignment="1" applyProtection="1">
      <alignment horizontal="center" vertical="center" wrapText="1"/>
    </xf>
    <xf numFmtId="0" fontId="49" fillId="0" borderId="52" xfId="0" applyFont="1" applyBorder="1" applyAlignment="1" applyProtection="1">
      <alignment horizontal="center" vertical="center" wrapText="1"/>
    </xf>
    <xf numFmtId="49" fontId="74" fillId="0" borderId="3" xfId="0" applyNumberFormat="1" applyFont="1" applyFill="1" applyBorder="1" applyAlignment="1" applyProtection="1">
      <alignment horizontal="center" vertical="center" wrapText="1"/>
    </xf>
    <xf numFmtId="167" fontId="74" fillId="0" borderId="21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7" fontId="0" fillId="0" borderId="0" xfId="0" applyNumberFormat="1" applyAlignment="1" applyProtection="1">
      <alignment vertical="center"/>
    </xf>
    <xf numFmtId="165" fontId="52" fillId="4" borderId="19" xfId="0" applyNumberFormat="1" applyFont="1" applyFill="1" applyBorder="1" applyAlignment="1" applyProtection="1">
      <alignment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0" xfId="0" applyFont="1" applyFill="1" applyBorder="1" applyAlignment="1" applyProtection="1">
      <alignment vertical="center"/>
    </xf>
    <xf numFmtId="0" fontId="0" fillId="4" borderId="2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0" fillId="4" borderId="0" xfId="0" applyFont="1" applyFill="1" applyBorder="1" applyAlignment="1" applyProtection="1">
      <alignment horizontal="center" vertical="center"/>
    </xf>
    <xf numFmtId="2" fontId="0" fillId="4" borderId="0" xfId="0" applyNumberFormat="1" applyFont="1" applyFill="1" applyBorder="1" applyAlignment="1" applyProtection="1">
      <alignment vertical="center"/>
    </xf>
    <xf numFmtId="44" fontId="0" fillId="4" borderId="0" xfId="0" applyNumberFormat="1" applyFont="1" applyFill="1" applyBorder="1" applyAlignment="1" applyProtection="1">
      <alignment horizontal="right" vertical="center"/>
    </xf>
    <xf numFmtId="0" fontId="0" fillId="4" borderId="0" xfId="0" applyFont="1" applyFill="1" applyAlignment="1" applyProtection="1">
      <alignment vertical="center"/>
    </xf>
    <xf numFmtId="0" fontId="0" fillId="4" borderId="20" xfId="0" applyFont="1" applyFill="1" applyBorder="1" applyAlignment="1" applyProtection="1">
      <alignment horizontal="center" vertical="center"/>
    </xf>
    <xf numFmtId="0" fontId="64" fillId="4" borderId="37" xfId="0" applyFon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center" vertical="center"/>
    </xf>
    <xf numFmtId="0" fontId="0" fillId="4" borderId="3" xfId="0" applyFont="1" applyFill="1" applyBorder="1" applyAlignment="1" applyProtection="1">
      <alignment horizontal="center" vertical="center"/>
    </xf>
    <xf numFmtId="2" fontId="0" fillId="4" borderId="0" xfId="0" applyNumberFormat="1" applyFont="1" applyFill="1" applyBorder="1" applyAlignment="1" applyProtection="1">
      <alignment horizontal="center" vertical="center"/>
    </xf>
    <xf numFmtId="9" fontId="27" fillId="4" borderId="0" xfId="0" applyNumberFormat="1" applyFont="1" applyFill="1" applyBorder="1" applyAlignment="1" applyProtection="1">
      <alignment vertical="center"/>
    </xf>
    <xf numFmtId="165" fontId="27" fillId="4" borderId="0" xfId="0" applyNumberFormat="1" applyFont="1" applyFill="1" applyBorder="1" applyAlignment="1" applyProtection="1">
      <alignment vertical="center"/>
    </xf>
    <xf numFmtId="2" fontId="0" fillId="4" borderId="52" xfId="0" applyNumberFormat="1" applyFont="1" applyFill="1" applyBorder="1" applyAlignment="1" applyProtection="1">
      <alignment horizontal="center" vertical="center"/>
    </xf>
    <xf numFmtId="2" fontId="0" fillId="4" borderId="3" xfId="0" applyNumberFormat="1" applyFont="1" applyFill="1" applyBorder="1" applyAlignment="1" applyProtection="1">
      <alignment horizontal="center" vertical="center"/>
    </xf>
    <xf numFmtId="165" fontId="38" fillId="4" borderId="0" xfId="0" applyNumberFormat="1" applyFont="1" applyFill="1" applyBorder="1" applyAlignment="1" applyProtection="1">
      <alignment horizontal="right" vertical="center"/>
    </xf>
    <xf numFmtId="0" fontId="0" fillId="4" borderId="0" xfId="0" applyFill="1" applyAlignment="1">
      <alignment horizontal="center"/>
    </xf>
    <xf numFmtId="165" fontId="65" fillId="4" borderId="3" xfId="0" applyNumberFormat="1" applyFont="1" applyFill="1" applyBorder="1" applyAlignment="1" applyProtection="1">
      <alignment vertical="center"/>
    </xf>
    <xf numFmtId="49" fontId="0" fillId="4" borderId="0" xfId="0" applyNumberFormat="1" applyFont="1" applyFill="1" applyBorder="1" applyAlignment="1" applyProtection="1">
      <alignment horizontal="center" vertical="center"/>
    </xf>
    <xf numFmtId="44" fontId="0" fillId="4" borderId="3" xfId="0" applyNumberFormat="1" applyFont="1" applyFill="1" applyBorder="1" applyAlignment="1" applyProtection="1">
      <alignment horizontal="center" vertical="center" wrapText="1"/>
    </xf>
    <xf numFmtId="44" fontId="0" fillId="4" borderId="21" xfId="0" applyNumberFormat="1" applyFont="1" applyFill="1" applyBorder="1" applyAlignment="1" applyProtection="1">
      <alignment horizontal="center" vertical="center" wrapText="1"/>
    </xf>
    <xf numFmtId="7" fontId="0" fillId="4" borderId="3" xfId="0" applyNumberFormat="1" applyFont="1" applyFill="1" applyBorder="1" applyAlignment="1" applyProtection="1">
      <alignment horizontal="center" vertical="center" wrapText="1"/>
    </xf>
    <xf numFmtId="0" fontId="0" fillId="4" borderId="3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2" fontId="67" fillId="4" borderId="0" xfId="0" applyNumberFormat="1" applyFont="1" applyFill="1" applyBorder="1" applyAlignment="1" applyProtection="1">
      <alignment vertical="center"/>
    </xf>
    <xf numFmtId="0" fontId="0" fillId="4" borderId="0" xfId="0" applyFont="1" applyFill="1" applyProtection="1"/>
    <xf numFmtId="2" fontId="0" fillId="4" borderId="20" xfId="0" applyNumberFormat="1" applyFont="1" applyFill="1" applyBorder="1" applyAlignment="1" applyProtection="1">
      <alignment horizontal="center" vertical="center"/>
    </xf>
    <xf numFmtId="2" fontId="0" fillId="4" borderId="3" xfId="0" applyNumberFormat="1" applyFill="1" applyBorder="1" applyAlignment="1" applyProtection="1">
      <alignment horizontal="center" vertical="center"/>
    </xf>
    <xf numFmtId="165" fontId="51" fillId="4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right" vertical="center"/>
    </xf>
    <xf numFmtId="44" fontId="0" fillId="4" borderId="0" xfId="0" applyNumberFormat="1" applyFont="1" applyFill="1" applyBorder="1" applyAlignment="1" applyProtection="1">
      <alignment horizontal="center" vertical="center" wrapText="1"/>
    </xf>
    <xf numFmtId="165" fontId="0" fillId="4" borderId="0" xfId="0" applyNumberFormat="1" applyFont="1" applyFill="1" applyBorder="1" applyAlignment="1" applyProtection="1">
      <alignment horizontal="center" vertical="center"/>
    </xf>
    <xf numFmtId="165" fontId="57" fillId="4" borderId="0" xfId="0" applyNumberFormat="1" applyFont="1" applyFill="1" applyBorder="1" applyAlignment="1" applyProtection="1">
      <alignment horizontal="center" vertical="center"/>
    </xf>
    <xf numFmtId="0" fontId="15" fillId="4" borderId="0" xfId="0" applyFont="1" applyFill="1"/>
    <xf numFmtId="1" fontId="0" fillId="4" borderId="0" xfId="0" applyNumberFormat="1" applyFont="1" applyFill="1" applyBorder="1" applyAlignment="1" applyProtection="1">
      <alignment vertical="center"/>
    </xf>
    <xf numFmtId="165" fontId="52" fillId="4" borderId="0" xfId="0" applyNumberFormat="1" applyFont="1" applyFill="1" applyBorder="1" applyAlignment="1" applyProtection="1">
      <alignment vertical="center"/>
    </xf>
    <xf numFmtId="2" fontId="34" fillId="4" borderId="0" xfId="0" applyNumberFormat="1" applyFont="1" applyFill="1" applyBorder="1" applyAlignment="1" applyProtection="1">
      <alignment horizontal="center" vertical="center"/>
    </xf>
    <xf numFmtId="165" fontId="31" fillId="4" borderId="0" xfId="0" applyNumberFormat="1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 vertical="center" wrapText="1"/>
    </xf>
    <xf numFmtId="1" fontId="14" fillId="4" borderId="3" xfId="0" applyNumberFormat="1" applyFont="1" applyFill="1" applyBorder="1" applyAlignment="1" applyProtection="1">
      <alignment horizontal="center" vertical="center"/>
    </xf>
    <xf numFmtId="1" fontId="14" fillId="4" borderId="3" xfId="0" applyNumberFormat="1" applyFont="1" applyFill="1" applyBorder="1" applyAlignment="1">
      <alignment horizontal="center"/>
    </xf>
    <xf numFmtId="0" fontId="0" fillId="4" borderId="0" xfId="0" applyFill="1" applyAlignment="1" applyProtection="1">
      <alignment vertical="center"/>
    </xf>
    <xf numFmtId="0" fontId="16" fillId="4" borderId="3" xfId="0" applyNumberFormat="1" applyFont="1" applyFill="1" applyBorder="1" applyAlignment="1" applyProtection="1">
      <alignment horizontal="center" vertical="center" wrapText="1"/>
    </xf>
    <xf numFmtId="0" fontId="49" fillId="4" borderId="3" xfId="0" applyNumberFormat="1" applyFont="1" applyFill="1" applyBorder="1" applyAlignment="1" applyProtection="1">
      <alignment horizontal="center" vertical="center" wrapText="1"/>
    </xf>
    <xf numFmtId="49" fontId="49" fillId="4" borderId="3" xfId="0" applyNumberFormat="1" applyFont="1" applyFill="1" applyBorder="1" applyAlignment="1" applyProtection="1">
      <alignment horizontal="center" vertical="center" wrapText="1"/>
    </xf>
    <xf numFmtId="0" fontId="49" fillId="4" borderId="3" xfId="0" applyFont="1" applyFill="1" applyBorder="1" applyAlignment="1" applyProtection="1">
      <alignment horizontal="center" vertical="center" wrapText="1"/>
    </xf>
    <xf numFmtId="0" fontId="49" fillId="4" borderId="52" xfId="0" applyFont="1" applyFill="1" applyBorder="1" applyAlignment="1" applyProtection="1">
      <alignment horizontal="center" vertical="center" wrapText="1"/>
    </xf>
    <xf numFmtId="0" fontId="49" fillId="4" borderId="22" xfId="0" applyFont="1" applyFill="1" applyBorder="1" applyAlignment="1" applyProtection="1">
      <alignment horizontal="center" vertical="center" wrapText="1"/>
    </xf>
    <xf numFmtId="165" fontId="49" fillId="4" borderId="45" xfId="0" applyNumberFormat="1" applyFont="1" applyFill="1" applyBorder="1" applyAlignment="1" applyProtection="1">
      <alignment horizontal="center" vertical="center" wrapText="1"/>
    </xf>
    <xf numFmtId="10" fontId="72" fillId="4" borderId="45" xfId="0" applyNumberFormat="1" applyFont="1" applyFill="1" applyBorder="1" applyAlignment="1" applyProtection="1">
      <alignment horizontal="center" vertical="center"/>
    </xf>
    <xf numFmtId="10" fontId="72" fillId="4" borderId="21" xfId="0" applyNumberFormat="1" applyFont="1" applyFill="1" applyBorder="1" applyAlignment="1" applyProtection="1">
      <alignment horizontal="center" vertical="center"/>
    </xf>
    <xf numFmtId="49" fontId="74" fillId="4" borderId="3" xfId="0" applyNumberFormat="1" applyFont="1" applyFill="1" applyBorder="1" applyAlignment="1" applyProtection="1">
      <alignment horizontal="center" vertical="center" wrapText="1"/>
    </xf>
    <xf numFmtId="0" fontId="14" fillId="4" borderId="19" xfId="0" applyFont="1" applyFill="1" applyBorder="1" applyAlignment="1" applyProtection="1">
      <alignment horizontal="center" vertical="center" wrapText="1"/>
    </xf>
    <xf numFmtId="165" fontId="1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41" fillId="4" borderId="0" xfId="0" applyNumberFormat="1" applyFont="1" applyFill="1" applyAlignment="1" applyProtection="1">
      <alignment horizontal="left" vertical="center"/>
    </xf>
    <xf numFmtId="167" fontId="0" fillId="4" borderId="0" xfId="0" applyNumberForma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166" fontId="31" fillId="5" borderId="3" xfId="0" applyNumberFormat="1" applyFont="1" applyFill="1" applyBorder="1" applyAlignment="1" applyProtection="1">
      <alignment horizontal="center" vertical="center"/>
      <protection locked="0"/>
    </xf>
    <xf numFmtId="0" fontId="84" fillId="4" borderId="22" xfId="0" applyNumberFormat="1" applyFont="1" applyFill="1" applyBorder="1" applyAlignment="1" applyProtection="1">
      <alignment vertical="center" wrapText="1"/>
    </xf>
    <xf numFmtId="0" fontId="84" fillId="4" borderId="49" xfId="0" applyNumberFormat="1" applyFont="1" applyFill="1" applyBorder="1" applyAlignment="1" applyProtection="1">
      <alignment vertical="center" wrapText="1"/>
    </xf>
    <xf numFmtId="0" fontId="31" fillId="4" borderId="3" xfId="0" applyFont="1" applyFill="1" applyBorder="1" applyAlignment="1" applyProtection="1">
      <alignment horizontal="center" vertical="center" wrapText="1"/>
    </xf>
    <xf numFmtId="0" fontId="52" fillId="4" borderId="19" xfId="0" applyFont="1" applyFill="1" applyBorder="1" applyAlignment="1" applyProtection="1">
      <alignment horizontal="center" vertical="center"/>
    </xf>
    <xf numFmtId="0" fontId="52" fillId="4" borderId="45" xfId="0" applyFont="1" applyFill="1" applyBorder="1" applyAlignment="1" applyProtection="1">
      <alignment horizontal="center" vertical="center"/>
    </xf>
    <xf numFmtId="0" fontId="52" fillId="4" borderId="21" xfId="0" applyFont="1" applyFill="1" applyBorder="1" applyAlignment="1" applyProtection="1">
      <alignment horizontal="center" vertical="center"/>
    </xf>
    <xf numFmtId="0" fontId="0" fillId="4" borderId="45" xfId="0" applyFont="1" applyFill="1" applyBorder="1" applyAlignment="1" applyProtection="1">
      <alignment horizontal="center" vertical="center"/>
    </xf>
    <xf numFmtId="2" fontId="82" fillId="4" borderId="0" xfId="0" applyNumberFormat="1" applyFont="1" applyFill="1" applyBorder="1" applyAlignment="1" applyProtection="1">
      <alignment horizontal="center" vertical="center"/>
    </xf>
    <xf numFmtId="0" fontId="52" fillId="0" borderId="19" xfId="0" applyFont="1" applyBorder="1" applyAlignment="1" applyProtection="1">
      <alignment horizontal="center" vertical="center"/>
    </xf>
    <xf numFmtId="44" fontId="74" fillId="4" borderId="3" xfId="0" applyNumberFormat="1" applyFont="1" applyFill="1" applyBorder="1" applyAlignment="1" applyProtection="1">
      <alignment horizontal="center" vertical="center" wrapText="1"/>
    </xf>
    <xf numFmtId="0" fontId="0" fillId="8" borderId="3" xfId="0" applyFont="1" applyFill="1" applyBorder="1" applyAlignment="1" applyProtection="1">
      <alignment horizontal="center" vertical="center"/>
      <protection locked="0"/>
    </xf>
    <xf numFmtId="1" fontId="0" fillId="4" borderId="3" xfId="0" applyNumberFormat="1" applyFont="1" applyFill="1" applyBorder="1" applyAlignment="1" applyProtection="1">
      <alignment horizontal="center" vertical="center"/>
    </xf>
    <xf numFmtId="1" fontId="0" fillId="4" borderId="19" xfId="0" applyNumberFormat="1" applyFont="1" applyFill="1" applyBorder="1" applyAlignment="1" applyProtection="1">
      <alignment horizontal="center" vertical="center"/>
    </xf>
    <xf numFmtId="1" fontId="0" fillId="4" borderId="20" xfId="0" applyNumberFormat="1" applyFont="1" applyFill="1" applyBorder="1" applyAlignment="1" applyProtection="1">
      <alignment horizontal="center" vertical="center"/>
    </xf>
    <xf numFmtId="1" fontId="0" fillId="4" borderId="23" xfId="0" applyNumberFormat="1" applyFont="1" applyFill="1" applyBorder="1" applyAlignment="1" applyProtection="1">
      <alignment horizontal="center" vertical="center"/>
    </xf>
    <xf numFmtId="44" fontId="38" fillId="4" borderId="0" xfId="0" applyNumberFormat="1" applyFont="1" applyFill="1" applyBorder="1" applyAlignment="1" applyProtection="1">
      <alignment horizontal="right" vertical="center"/>
    </xf>
    <xf numFmtId="2" fontId="66" fillId="4" borderId="0" xfId="0" applyNumberFormat="1" applyFont="1" applyFill="1" applyBorder="1" applyAlignment="1" applyProtection="1">
      <alignment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165" fontId="51" fillId="0" borderId="20" xfId="0" applyNumberFormat="1" applyFont="1" applyFill="1" applyBorder="1" applyAlignment="1" applyProtection="1">
      <alignment horizontal="right" vertical="center"/>
    </xf>
    <xf numFmtId="165" fontId="51" fillId="4" borderId="20" xfId="0" applyNumberFormat="1" applyFont="1" applyFill="1" applyBorder="1" applyAlignment="1" applyProtection="1">
      <alignment horizontal="right" vertical="center"/>
    </xf>
    <xf numFmtId="44" fontId="14" fillId="4" borderId="50" xfId="0" applyNumberFormat="1" applyFont="1" applyFill="1" applyBorder="1" applyAlignment="1" applyProtection="1">
      <alignment horizontal="center" vertical="center" wrapText="1"/>
    </xf>
    <xf numFmtId="165" fontId="14" fillId="4" borderId="3" xfId="0" applyNumberFormat="1" applyFont="1" applyFill="1" applyBorder="1" applyAlignment="1" applyProtection="1">
      <alignment horizontal="left" vertical="center"/>
    </xf>
    <xf numFmtId="0" fontId="14" fillId="4" borderId="3" xfId="0" applyFont="1" applyFill="1" applyBorder="1" applyAlignment="1">
      <alignment horizontal="left"/>
    </xf>
    <xf numFmtId="165" fontId="14" fillId="4" borderId="50" xfId="0" applyNumberFormat="1" applyFont="1" applyFill="1" applyBorder="1" applyAlignment="1" applyProtection="1">
      <alignment horizontal="center" vertical="center"/>
    </xf>
    <xf numFmtId="165" fontId="11" fillId="4" borderId="0" xfId="0" applyNumberFormat="1" applyFont="1" applyFill="1" applyBorder="1" applyAlignment="1" applyProtection="1">
      <alignment horizontal="center" vertical="center"/>
    </xf>
    <xf numFmtId="1" fontId="0" fillId="4" borderId="0" xfId="0" applyNumberFormat="1" applyFont="1" applyFill="1" applyBorder="1" applyAlignment="1" applyProtection="1">
      <alignment horizontal="center" vertical="center"/>
    </xf>
    <xf numFmtId="1" fontId="10" fillId="4" borderId="0" xfId="0" applyNumberFormat="1" applyFont="1" applyFill="1" applyBorder="1" applyAlignment="1" applyProtection="1">
      <alignment horizontal="right" vertical="center"/>
    </xf>
    <xf numFmtId="2" fontId="63" fillId="13" borderId="0" xfId="0" applyNumberFormat="1" applyFont="1" applyFill="1" applyBorder="1" applyAlignment="1" applyProtection="1">
      <alignment horizontal="right" vertical="center"/>
    </xf>
    <xf numFmtId="2" fontId="63" fillId="14" borderId="0" xfId="0" applyNumberFormat="1" applyFont="1" applyFill="1" applyBorder="1" applyAlignment="1" applyProtection="1">
      <alignment horizontal="right" vertical="center"/>
    </xf>
    <xf numFmtId="0" fontId="38" fillId="4" borderId="3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7" fontId="74" fillId="4" borderId="3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/>
    </xf>
    <xf numFmtId="0" fontId="52" fillId="0" borderId="19" xfId="0" applyFont="1" applyBorder="1" applyAlignment="1" applyProtection="1">
      <alignment horizontal="right" vertical="center"/>
    </xf>
    <xf numFmtId="0" fontId="11" fillId="0" borderId="45" xfId="0" applyFont="1" applyBorder="1" applyAlignment="1" applyProtection="1">
      <alignment horizontal="left" vertical="center"/>
    </xf>
    <xf numFmtId="169" fontId="10" fillId="0" borderId="0" xfId="0" applyNumberFormat="1" applyFont="1" applyBorder="1" applyAlignment="1" applyProtection="1">
      <alignment horizontal="right" vertical="center"/>
    </xf>
    <xf numFmtId="0" fontId="11" fillId="0" borderId="20" xfId="0" applyFont="1" applyBorder="1" applyAlignment="1" applyProtection="1">
      <alignment horizontal="center" vertical="center"/>
    </xf>
    <xf numFmtId="165" fontId="0" fillId="0" borderId="20" xfId="0" applyNumberFormat="1" applyFont="1" applyBorder="1" applyAlignment="1" applyProtection="1">
      <alignment vertical="center"/>
    </xf>
    <xf numFmtId="165" fontId="0" fillId="0" borderId="0" xfId="0" applyNumberFormat="1" applyFont="1" applyBorder="1" applyAlignment="1" applyProtection="1">
      <alignment vertical="center"/>
    </xf>
    <xf numFmtId="2" fontId="0" fillId="4" borderId="0" xfId="0" applyNumberFormat="1" applyFill="1" applyBorder="1" applyAlignment="1" applyProtection="1">
      <alignment horizontal="center" vertical="center"/>
    </xf>
    <xf numFmtId="2" fontId="12" fillId="4" borderId="20" xfId="0" applyNumberFormat="1" applyFont="1" applyFill="1" applyBorder="1" applyAlignment="1" applyProtection="1">
      <alignment horizontal="center" vertical="center"/>
    </xf>
    <xf numFmtId="2" fontId="12" fillId="4" borderId="0" xfId="0" applyNumberFormat="1" applyFont="1" applyFill="1" applyBorder="1" applyAlignment="1" applyProtection="1">
      <alignment horizontal="center" vertical="center"/>
    </xf>
    <xf numFmtId="165" fontId="52" fillId="4" borderId="0" xfId="0" applyNumberFormat="1" applyFont="1" applyFill="1" applyBorder="1" applyAlignment="1" applyProtection="1">
      <alignment horizontal="center" vertical="center"/>
    </xf>
    <xf numFmtId="2" fontId="12" fillId="4" borderId="0" xfId="0" applyNumberFormat="1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54" fillId="0" borderId="0" xfId="0" applyFont="1" applyBorder="1" applyAlignment="1" applyProtection="1">
      <alignment vertical="center" wrapText="1"/>
    </xf>
    <xf numFmtId="0" fontId="80" fillId="0" borderId="0" xfId="0" applyFont="1" applyBorder="1" applyAlignment="1" applyProtection="1">
      <alignment vertical="center" wrapText="1"/>
    </xf>
    <xf numFmtId="0" fontId="16" fillId="0" borderId="20" xfId="0" applyFont="1" applyFill="1" applyBorder="1" applyAlignment="1" applyProtection="1">
      <alignment horizontal="center" vertical="center"/>
    </xf>
    <xf numFmtId="168" fontId="0" fillId="0" borderId="0" xfId="0" applyNumberFormat="1" applyFont="1" applyAlignment="1" applyProtection="1">
      <alignment vertical="center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14" fontId="27" fillId="0" borderId="20" xfId="0" applyNumberFormat="1" applyFont="1" applyFill="1" applyBorder="1" applyAlignment="1" applyProtection="1">
      <alignment horizontal="center" vertical="center"/>
    </xf>
    <xf numFmtId="0" fontId="64" fillId="4" borderId="5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0" fontId="76" fillId="0" borderId="0" xfId="0" applyFont="1" applyAlignment="1" applyProtection="1">
      <alignment horizontal="left" vertical="center"/>
    </xf>
    <xf numFmtId="0" fontId="89" fillId="0" borderId="0" xfId="0" applyFont="1" applyAlignment="1" applyProtection="1">
      <alignment vertical="center"/>
    </xf>
    <xf numFmtId="166" fontId="31" fillId="4" borderId="3" xfId="0" applyNumberFormat="1" applyFont="1" applyFill="1" applyBorder="1" applyAlignment="1" applyProtection="1">
      <alignment horizontal="center" vertical="center"/>
      <protection hidden="1"/>
    </xf>
    <xf numFmtId="169" fontId="31" fillId="4" borderId="3" xfId="0" applyNumberFormat="1" applyFont="1" applyFill="1" applyBorder="1" applyAlignment="1" applyProtection="1">
      <alignment vertical="center"/>
      <protection hidden="1"/>
    </xf>
    <xf numFmtId="168" fontId="31" fillId="4" borderId="3" xfId="0" applyNumberFormat="1" applyFont="1" applyFill="1" applyBorder="1" applyAlignment="1" applyProtection="1">
      <alignment vertical="center"/>
      <protection hidden="1"/>
    </xf>
    <xf numFmtId="168" fontId="52" fillId="4" borderId="3" xfId="0" applyNumberFormat="1" applyFont="1" applyFill="1" applyBorder="1" applyAlignment="1" applyProtection="1">
      <alignment vertical="center"/>
      <protection hidden="1"/>
    </xf>
    <xf numFmtId="1" fontId="0" fillId="4" borderId="3" xfId="0" applyNumberFormat="1" applyFont="1" applyFill="1" applyBorder="1" applyAlignment="1" applyProtection="1">
      <alignment horizontal="center" vertical="center"/>
      <protection hidden="1"/>
    </xf>
    <xf numFmtId="44" fontId="0" fillId="4" borderId="3" xfId="0" applyNumberFormat="1" applyFont="1" applyFill="1" applyBorder="1" applyAlignment="1" applyProtection="1">
      <alignment horizontal="right" vertical="center"/>
      <protection hidden="1"/>
    </xf>
    <xf numFmtId="165" fontId="0" fillId="4" borderId="3" xfId="0" applyNumberFormat="1" applyFont="1" applyFill="1" applyBorder="1" applyAlignment="1" applyProtection="1">
      <alignment horizontal="right" vertical="center"/>
      <protection hidden="1"/>
    </xf>
    <xf numFmtId="165" fontId="38" fillId="4" borderId="3" xfId="0" applyNumberFormat="1" applyFont="1" applyFill="1" applyBorder="1" applyAlignment="1" applyProtection="1">
      <alignment horizontal="right" vertical="center"/>
      <protection hidden="1"/>
    </xf>
    <xf numFmtId="44" fontId="38" fillId="4" borderId="52" xfId="0" applyNumberFormat="1" applyFont="1" applyFill="1" applyBorder="1" applyAlignment="1" applyProtection="1">
      <alignment horizontal="right" vertical="center"/>
      <protection hidden="1"/>
    </xf>
    <xf numFmtId="44" fontId="38" fillId="4" borderId="3" xfId="0" applyNumberFormat="1" applyFont="1" applyFill="1" applyBorder="1" applyAlignment="1" applyProtection="1">
      <alignment horizontal="right" vertical="center"/>
      <protection hidden="1"/>
    </xf>
    <xf numFmtId="165" fontId="0" fillId="4" borderId="21" xfId="0" applyNumberFormat="1" applyFont="1" applyFill="1" applyBorder="1" applyAlignment="1" applyProtection="1">
      <alignment horizontal="right" vertical="center"/>
      <protection hidden="1"/>
    </xf>
    <xf numFmtId="7" fontId="0" fillId="4" borderId="3" xfId="0" applyNumberFormat="1" applyFont="1" applyFill="1" applyBorder="1" applyAlignment="1" applyProtection="1">
      <alignment horizontal="right" vertical="center"/>
      <protection hidden="1"/>
    </xf>
    <xf numFmtId="7" fontId="14" fillId="4" borderId="0" xfId="0" applyNumberFormat="1" applyFont="1" applyFill="1" applyBorder="1" applyAlignment="1" applyProtection="1">
      <alignment horizontal="right" vertical="center"/>
      <protection hidden="1"/>
    </xf>
    <xf numFmtId="165" fontId="51" fillId="4" borderId="0" xfId="0" applyNumberFormat="1" applyFont="1" applyFill="1" applyBorder="1" applyAlignment="1" applyProtection="1">
      <alignment horizontal="center" vertical="center"/>
      <protection hidden="1"/>
    </xf>
    <xf numFmtId="168" fontId="63" fillId="13" borderId="0" xfId="0" applyNumberFormat="1" applyFont="1" applyFill="1" applyBorder="1" applyAlignment="1" applyProtection="1">
      <alignment horizontal="center" vertical="center"/>
      <protection hidden="1"/>
    </xf>
    <xf numFmtId="10" fontId="63" fillId="13" borderId="0" xfId="0" applyNumberFormat="1" applyFont="1" applyFill="1" applyBorder="1" applyAlignment="1" applyProtection="1">
      <alignment horizontal="center" vertical="center"/>
      <protection hidden="1"/>
    </xf>
    <xf numFmtId="168" fontId="63" fillId="14" borderId="0" xfId="0" applyNumberFormat="1" applyFont="1" applyFill="1" applyBorder="1" applyAlignment="1" applyProtection="1">
      <alignment horizontal="center" vertical="center"/>
      <protection hidden="1"/>
    </xf>
    <xf numFmtId="10" fontId="63" fillId="14" borderId="0" xfId="0" applyNumberFormat="1" applyFont="1" applyFill="1" applyBorder="1" applyAlignment="1" applyProtection="1">
      <alignment horizontal="center" vertical="center"/>
      <protection hidden="1"/>
    </xf>
    <xf numFmtId="7" fontId="14" fillId="4" borderId="3" xfId="0" applyNumberFormat="1" applyFont="1" applyFill="1" applyBorder="1" applyAlignment="1" applyProtection="1">
      <alignment vertical="center"/>
      <protection hidden="1"/>
    </xf>
    <xf numFmtId="165" fontId="14" fillId="4" borderId="3" xfId="0" applyNumberFormat="1" applyFont="1" applyFill="1" applyBorder="1" applyAlignment="1" applyProtection="1">
      <protection hidden="1"/>
    </xf>
    <xf numFmtId="168" fontId="27" fillId="4" borderId="3" xfId="0" applyNumberFormat="1" applyFont="1" applyFill="1" applyBorder="1" applyAlignment="1" applyProtection="1">
      <alignment horizontal="right" vertical="center"/>
      <protection hidden="1"/>
    </xf>
    <xf numFmtId="168" fontId="38" fillId="4" borderId="3" xfId="0" applyNumberFormat="1" applyFont="1" applyFill="1" applyBorder="1" applyAlignment="1" applyProtection="1">
      <alignment horizontal="right" vertical="center"/>
      <protection hidden="1"/>
    </xf>
    <xf numFmtId="168" fontId="38" fillId="4" borderId="52" xfId="0" applyNumberFormat="1" applyFont="1" applyFill="1" applyBorder="1" applyAlignment="1" applyProtection="1">
      <alignment horizontal="right" vertical="center"/>
      <protection hidden="1"/>
    </xf>
    <xf numFmtId="165" fontId="51" fillId="0" borderId="3" xfId="0" applyNumberFormat="1" applyFont="1" applyFill="1" applyBorder="1" applyAlignment="1" applyProtection="1">
      <alignment horizontal="right" vertical="center"/>
      <protection hidden="1"/>
    </xf>
    <xf numFmtId="165" fontId="0" fillId="5" borderId="3" xfId="0" applyNumberFormat="1" applyFont="1" applyFill="1" applyBorder="1" applyAlignment="1" applyProtection="1">
      <alignment horizontal="right" vertical="center"/>
      <protection hidden="1"/>
    </xf>
    <xf numFmtId="165" fontId="0" fillId="5" borderId="3" xfId="0" applyNumberFormat="1" applyFont="1" applyFill="1" applyBorder="1" applyAlignment="1" applyProtection="1">
      <alignment vertical="center"/>
      <protection hidden="1"/>
    </xf>
    <xf numFmtId="165" fontId="0" fillId="4" borderId="0" xfId="0" applyNumberFormat="1" applyFont="1" applyFill="1" applyBorder="1" applyAlignment="1" applyProtection="1">
      <alignment horizontal="right" vertical="center"/>
      <protection hidden="1"/>
    </xf>
    <xf numFmtId="7" fontId="0" fillId="4" borderId="0" xfId="0" applyNumberFormat="1" applyFont="1" applyFill="1" applyBorder="1" applyAlignment="1" applyProtection="1">
      <alignment horizontal="right" vertical="center"/>
      <protection hidden="1"/>
    </xf>
    <xf numFmtId="165" fontId="51" fillId="4" borderId="48" xfId="0" applyNumberFormat="1" applyFont="1" applyFill="1" applyBorder="1" applyAlignment="1" applyProtection="1">
      <alignment horizontal="right" vertical="center"/>
      <protection hidden="1"/>
    </xf>
    <xf numFmtId="165" fontId="52" fillId="4" borderId="3" xfId="0" applyNumberFormat="1" applyFont="1" applyFill="1" applyBorder="1" applyAlignment="1" applyProtection="1">
      <alignment horizontal="center" vertical="center"/>
      <protection hidden="1"/>
    </xf>
    <xf numFmtId="165" fontId="57" fillId="4" borderId="3" xfId="0" applyNumberFormat="1" applyFont="1" applyFill="1" applyBorder="1" applyAlignment="1" applyProtection="1">
      <alignment horizontal="center" vertical="center"/>
      <protection hidden="1"/>
    </xf>
    <xf numFmtId="7" fontId="14" fillId="4" borderId="21" xfId="0" applyNumberFormat="1" applyFont="1" applyFill="1" applyBorder="1" applyAlignment="1" applyProtection="1">
      <alignment vertical="center"/>
      <protection hidden="1"/>
    </xf>
    <xf numFmtId="165" fontId="14" fillId="4" borderId="21" xfId="0" applyNumberFormat="1" applyFont="1" applyFill="1" applyBorder="1" applyAlignment="1" applyProtection="1">
      <protection hidden="1"/>
    </xf>
    <xf numFmtId="166" fontId="16" fillId="0" borderId="3" xfId="0" applyNumberFormat="1" applyFont="1" applyBorder="1" applyAlignment="1" applyProtection="1">
      <alignment horizontal="center" vertical="center"/>
      <protection hidden="1"/>
    </xf>
    <xf numFmtId="7" fontId="75" fillId="0" borderId="3" xfId="0" applyNumberFormat="1" applyFont="1" applyBorder="1" applyAlignment="1" applyProtection="1">
      <alignment horizontal="right" vertical="center"/>
      <protection hidden="1"/>
    </xf>
    <xf numFmtId="7" fontId="16" fillId="0" borderId="3" xfId="0" applyNumberFormat="1" applyFont="1" applyBorder="1" applyAlignment="1" applyProtection="1">
      <alignment horizontal="right" vertical="center"/>
      <protection hidden="1"/>
    </xf>
    <xf numFmtId="166" fontId="16" fillId="0" borderId="0" xfId="0" applyNumberFormat="1" applyFont="1" applyBorder="1" applyAlignment="1" applyProtection="1">
      <alignment horizontal="center" vertical="center"/>
      <protection hidden="1"/>
    </xf>
    <xf numFmtId="7" fontId="75" fillId="0" borderId="0" xfId="0" applyNumberFormat="1" applyFont="1" applyBorder="1" applyAlignment="1" applyProtection="1">
      <alignment horizontal="right" vertical="center"/>
      <protection hidden="1"/>
    </xf>
    <xf numFmtId="7" fontId="15" fillId="0" borderId="0" xfId="0" applyNumberFormat="1" applyFont="1" applyBorder="1" applyAlignment="1" applyProtection="1">
      <alignment horizontal="right" vertical="center"/>
      <protection hidden="1"/>
    </xf>
    <xf numFmtId="7" fontId="16" fillId="0" borderId="48" xfId="0" applyNumberFormat="1" applyFont="1" applyBorder="1" applyAlignment="1" applyProtection="1">
      <alignment horizontal="right" vertical="center"/>
      <protection hidden="1"/>
    </xf>
    <xf numFmtId="7" fontId="15" fillId="0" borderId="3" xfId="0" applyNumberFormat="1" applyFont="1" applyBorder="1" applyAlignment="1" applyProtection="1">
      <alignment horizontal="center" vertical="center"/>
      <protection hidden="1"/>
    </xf>
    <xf numFmtId="10" fontId="16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16" fillId="0" borderId="51" xfId="0" applyNumberFormat="1" applyFont="1" applyFill="1" applyBorder="1" applyAlignment="1" applyProtection="1">
      <alignment horizontal="center" vertical="center" wrapText="1"/>
      <protection hidden="1"/>
    </xf>
    <xf numFmtId="44" fontId="49" fillId="0" borderId="3" xfId="0" applyNumberFormat="1" applyFont="1" applyBorder="1" applyAlignment="1" applyProtection="1">
      <alignment horizontal="center" vertical="center" wrapText="1"/>
      <protection hidden="1"/>
    </xf>
    <xf numFmtId="44" fontId="49" fillId="0" borderId="3" xfId="0" applyNumberFormat="1" applyFont="1" applyBorder="1" applyAlignment="1" applyProtection="1">
      <alignment vertical="center" wrapText="1"/>
      <protection hidden="1"/>
    </xf>
    <xf numFmtId="0" fontId="36" fillId="0" borderId="21" xfId="0" applyFont="1" applyFill="1" applyBorder="1" applyAlignment="1" applyProtection="1">
      <alignment horizontal="center" vertical="center"/>
      <protection hidden="1"/>
    </xf>
    <xf numFmtId="0" fontId="36" fillId="0" borderId="19" xfId="0" applyFont="1" applyFill="1" applyBorder="1" applyAlignment="1" applyProtection="1">
      <alignment horizontal="center" vertical="center"/>
      <protection hidden="1"/>
    </xf>
    <xf numFmtId="1" fontId="16" fillId="0" borderId="3" xfId="0" applyNumberFormat="1" applyFont="1" applyFill="1" applyBorder="1" applyAlignment="1" applyProtection="1">
      <alignment horizontal="center" vertical="center"/>
      <protection hidden="1"/>
    </xf>
    <xf numFmtId="168" fontId="0" fillId="0" borderId="3" xfId="0" applyNumberFormat="1" applyFill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vertical="center"/>
      <protection hidden="1"/>
    </xf>
    <xf numFmtId="1" fontId="31" fillId="0" borderId="3" xfId="0" applyNumberFormat="1" applyFont="1" applyFill="1" applyBorder="1" applyAlignment="1" applyProtection="1">
      <alignment horizontal="center" vertical="center"/>
      <protection hidden="1"/>
    </xf>
    <xf numFmtId="165" fontId="38" fillId="4" borderId="52" xfId="0" applyNumberFormat="1" applyFont="1" applyFill="1" applyBorder="1" applyAlignment="1" applyProtection="1">
      <alignment horizontal="right" vertical="center"/>
      <protection hidden="1"/>
    </xf>
    <xf numFmtId="10" fontId="38" fillId="0" borderId="21" xfId="0" applyNumberFormat="1" applyFont="1" applyFill="1" applyBorder="1" applyAlignment="1" applyProtection="1">
      <alignment horizontal="center" vertical="center"/>
      <protection hidden="1"/>
    </xf>
    <xf numFmtId="10" fontId="27" fillId="0" borderId="21" xfId="0" applyNumberFormat="1" applyFont="1" applyFill="1" applyBorder="1" applyAlignment="1" applyProtection="1">
      <alignment horizontal="center" vertical="center"/>
      <protection hidden="1"/>
    </xf>
    <xf numFmtId="166" fontId="27" fillId="0" borderId="3" xfId="0" applyNumberFormat="1" applyFont="1" applyFill="1" applyBorder="1" applyAlignment="1" applyProtection="1">
      <alignment horizontal="center" vertical="center"/>
      <protection hidden="1"/>
    </xf>
    <xf numFmtId="168" fontId="27" fillId="0" borderId="3" xfId="0" applyNumberFormat="1" applyFont="1" applyFill="1" applyBorder="1" applyAlignment="1" applyProtection="1">
      <alignment horizontal="right" vertical="center"/>
      <protection hidden="1"/>
    </xf>
    <xf numFmtId="168" fontId="27" fillId="0" borderId="3" xfId="0" applyNumberFormat="1" applyFont="1" applyBorder="1" applyAlignment="1" applyProtection="1">
      <alignment horizontal="right" vertical="center"/>
      <protection hidden="1"/>
    </xf>
    <xf numFmtId="168" fontId="39" fillId="0" borderId="0" xfId="0" applyNumberFormat="1" applyFont="1" applyAlignment="1" applyProtection="1">
      <alignment horizontal="center" vertical="center"/>
      <protection hidden="1"/>
    </xf>
    <xf numFmtId="168" fontId="58" fillId="0" borderId="3" xfId="0" applyNumberFormat="1" applyFont="1" applyBorder="1" applyAlignment="1" applyProtection="1">
      <alignment horizontal="right" vertical="center"/>
      <protection hidden="1"/>
    </xf>
    <xf numFmtId="1" fontId="18" fillId="0" borderId="61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6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58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12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59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62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60" xfId="0" applyNumberFormat="1" applyFont="1" applyFill="1" applyBorder="1" applyAlignment="1" applyProtection="1">
      <alignment horizontal="center" vertical="center" wrapText="1"/>
      <protection hidden="1"/>
    </xf>
    <xf numFmtId="1" fontId="17" fillId="0" borderId="3" xfId="0" applyNumberFormat="1" applyFont="1" applyBorder="1" applyAlignment="1" applyProtection="1">
      <alignment horizontal="center" vertical="center" wrapText="1"/>
      <protection hidden="1"/>
    </xf>
    <xf numFmtId="1" fontId="25" fillId="0" borderId="3" xfId="0" applyNumberFormat="1" applyFont="1" applyBorder="1" applyAlignment="1" applyProtection="1">
      <alignment horizontal="center" vertical="center" wrapTex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0" fontId="45" fillId="0" borderId="3" xfId="0" applyFont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46" fillId="0" borderId="3" xfId="0" applyFont="1" applyFill="1" applyBorder="1" applyAlignment="1" applyProtection="1">
      <alignment horizontal="center" vertical="center"/>
      <protection hidden="1"/>
    </xf>
    <xf numFmtId="168" fontId="49" fillId="4" borderId="3" xfId="0" applyNumberFormat="1" applyFont="1" applyFill="1" applyBorder="1" applyAlignment="1" applyProtection="1">
      <alignment horizontal="center" vertical="center" wrapText="1"/>
      <protection hidden="1"/>
    </xf>
    <xf numFmtId="168" fontId="49" fillId="4" borderId="3" xfId="0" applyNumberFormat="1" applyFont="1" applyFill="1" applyBorder="1" applyAlignment="1" applyProtection="1">
      <alignment vertical="center" wrapText="1"/>
      <protection hidden="1"/>
    </xf>
    <xf numFmtId="1" fontId="16" fillId="4" borderId="3" xfId="0" applyNumberFormat="1" applyFont="1" applyFill="1" applyBorder="1" applyAlignment="1" applyProtection="1">
      <alignment horizontal="center" vertical="center"/>
      <protection hidden="1"/>
    </xf>
    <xf numFmtId="168" fontId="16" fillId="4" borderId="3" xfId="0" applyNumberFormat="1" applyFont="1" applyFill="1" applyBorder="1" applyAlignment="1" applyProtection="1">
      <alignment horizontal="center" vertical="center"/>
      <protection hidden="1"/>
    </xf>
    <xf numFmtId="168" fontId="16" fillId="4" borderId="3" xfId="0" applyNumberFormat="1" applyFont="1" applyFill="1" applyBorder="1" applyAlignment="1" applyProtection="1">
      <alignment horizontal="right" vertical="center"/>
      <protection hidden="1"/>
    </xf>
    <xf numFmtId="166" fontId="16" fillId="4" borderId="3" xfId="0" applyNumberFormat="1" applyFont="1" applyFill="1" applyBorder="1" applyAlignment="1" applyProtection="1">
      <alignment horizontal="center" vertical="center"/>
      <protection hidden="1"/>
    </xf>
    <xf numFmtId="168" fontId="14" fillId="4" borderId="21" xfId="0" applyNumberFormat="1" applyFont="1" applyFill="1" applyBorder="1" applyAlignment="1" applyProtection="1">
      <alignment vertical="center" wrapText="1"/>
      <protection hidden="1"/>
    </xf>
    <xf numFmtId="168" fontId="15" fillId="4" borderId="3" xfId="0" applyNumberFormat="1" applyFont="1" applyFill="1" applyBorder="1" applyAlignment="1" applyProtection="1">
      <alignment horizontal="center" vertical="center"/>
      <protection hidden="1"/>
    </xf>
    <xf numFmtId="168" fontId="41" fillId="4" borderId="3" xfId="0" applyNumberFormat="1" applyFont="1" applyFill="1" applyBorder="1" applyAlignment="1" applyProtection="1">
      <alignment horizontal="left" vertical="center"/>
      <protection hidden="1"/>
    </xf>
    <xf numFmtId="165" fontId="75" fillId="0" borderId="21" xfId="0" applyNumberFormat="1" applyFont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165" fontId="65" fillId="4" borderId="3" xfId="0" applyNumberFormat="1" applyFont="1" applyFill="1" applyBorder="1" applyAlignment="1" applyProtection="1">
      <alignment vertical="center"/>
      <protection hidden="1"/>
    </xf>
    <xf numFmtId="7" fontId="11" fillId="4" borderId="0" xfId="0" applyNumberFormat="1" applyFont="1" applyFill="1" applyBorder="1" applyAlignment="1" applyProtection="1">
      <alignment horizontal="center" vertical="center"/>
      <protection hidden="1"/>
    </xf>
    <xf numFmtId="7" fontId="11" fillId="4" borderId="5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15" fillId="0" borderId="52" xfId="0" applyFont="1" applyBorder="1" applyAlignment="1" applyProtection="1">
      <alignment horizontal="center" vertical="center"/>
      <protection hidden="1"/>
    </xf>
    <xf numFmtId="166" fontId="0" fillId="0" borderId="3" xfId="0" applyNumberFormat="1" applyFont="1" applyFill="1" applyBorder="1" applyAlignment="1" applyProtection="1">
      <alignment horizontal="center" vertical="center"/>
      <protection hidden="1"/>
    </xf>
    <xf numFmtId="8" fontId="0" fillId="4" borderId="3" xfId="0" applyNumberFormat="1" applyFont="1" applyFill="1" applyBorder="1" applyAlignment="1" applyProtection="1">
      <alignment horizontal="right" vertical="center"/>
      <protection hidden="1"/>
    </xf>
    <xf numFmtId="165" fontId="0" fillId="0" borderId="3" xfId="0" applyNumberFormat="1" applyFont="1" applyBorder="1" applyAlignment="1" applyProtection="1">
      <alignment horizontal="right" vertical="center"/>
      <protection hidden="1"/>
    </xf>
    <xf numFmtId="165" fontId="0" fillId="0" borderId="3" xfId="0" applyNumberFormat="1" applyFont="1" applyBorder="1" applyAlignment="1" applyProtection="1">
      <alignment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1" fontId="15" fillId="0" borderId="3" xfId="0" applyNumberFormat="1" applyFont="1" applyBorder="1" applyAlignment="1" applyProtection="1">
      <alignment horizontal="center" vertical="center"/>
      <protection hidden="1"/>
    </xf>
    <xf numFmtId="1" fontId="18" fillId="0" borderId="54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57" xfId="0" applyNumberFormat="1" applyFont="1" applyFill="1" applyBorder="1" applyAlignment="1" applyProtection="1">
      <alignment horizontal="center" vertical="center" wrapText="1"/>
      <protection hidden="1"/>
    </xf>
    <xf numFmtId="165" fontId="18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56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55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53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38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10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2" xfId="0" applyNumberFormat="1" applyFont="1" applyFill="1" applyBorder="1" applyAlignment="1" applyProtection="1">
      <alignment horizontal="center" vertical="center" wrapText="1"/>
      <protection hidden="1"/>
    </xf>
    <xf numFmtId="1" fontId="64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8" fillId="0" borderId="3" xfId="0" applyNumberFormat="1" applyFont="1" applyBorder="1" applyAlignment="1" applyProtection="1">
      <alignment horizontal="center" vertical="center" wrapText="1"/>
      <protection hidden="1"/>
    </xf>
    <xf numFmtId="10" fontId="63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2" fontId="34" fillId="4" borderId="0" xfId="0" applyNumberFormat="1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horizontal="center" vertical="center"/>
    </xf>
    <xf numFmtId="0" fontId="0" fillId="4" borderId="23" xfId="0" applyFont="1" applyFill="1" applyBorder="1" applyAlignment="1" applyProtection="1">
      <alignment horizontal="right" vertical="center"/>
    </xf>
    <xf numFmtId="0" fontId="0" fillId="4" borderId="50" xfId="0" applyFont="1" applyFill="1" applyBorder="1" applyAlignment="1" applyProtection="1">
      <alignment horizontal="right" vertical="center"/>
    </xf>
    <xf numFmtId="0" fontId="0" fillId="4" borderId="51" xfId="0" applyFont="1" applyFill="1" applyBorder="1" applyAlignment="1" applyProtection="1">
      <alignment horizontal="right" vertical="center"/>
    </xf>
    <xf numFmtId="2" fontId="0" fillId="4" borderId="52" xfId="0" applyNumberFormat="1" applyFont="1" applyFill="1" applyBorder="1" applyAlignment="1" applyProtection="1">
      <alignment horizontal="center" vertical="center"/>
    </xf>
    <xf numFmtId="2" fontId="0" fillId="4" borderId="37" xfId="0" applyNumberFormat="1" applyFont="1" applyFill="1" applyBorder="1" applyAlignment="1" applyProtection="1">
      <alignment horizontal="center" vertical="center"/>
    </xf>
    <xf numFmtId="165" fontId="52" fillId="4" borderId="52" xfId="0" applyNumberFormat="1" applyFont="1" applyFill="1" applyBorder="1" applyAlignment="1" applyProtection="1">
      <alignment horizontal="center" vertical="center"/>
      <protection hidden="1"/>
    </xf>
    <xf numFmtId="165" fontId="52" fillId="4" borderId="37" xfId="0" applyNumberFormat="1" applyFont="1" applyFill="1" applyBorder="1" applyAlignment="1" applyProtection="1">
      <alignment horizontal="center" vertical="center"/>
      <protection hidden="1"/>
    </xf>
    <xf numFmtId="2" fontId="0" fillId="4" borderId="52" xfId="0" applyNumberFormat="1" applyFill="1" applyBorder="1" applyAlignment="1" applyProtection="1">
      <alignment horizontal="center" vertical="center"/>
    </xf>
    <xf numFmtId="2" fontId="0" fillId="4" borderId="37" xfId="0" applyNumberFormat="1" applyFill="1" applyBorder="1" applyAlignment="1" applyProtection="1">
      <alignment horizontal="center" vertical="center"/>
    </xf>
    <xf numFmtId="2" fontId="0" fillId="4" borderId="0" xfId="0" applyNumberFormat="1" applyFill="1" applyBorder="1" applyAlignment="1" applyProtection="1">
      <alignment horizontal="center" vertical="center"/>
    </xf>
    <xf numFmtId="2" fontId="0" fillId="4" borderId="0" xfId="0" applyNumberFormat="1" applyFont="1" applyFill="1" applyBorder="1" applyAlignment="1" applyProtection="1">
      <alignment horizontal="center" vertical="center"/>
    </xf>
    <xf numFmtId="165" fontId="57" fillId="4" borderId="52" xfId="0" applyNumberFormat="1" applyFont="1" applyFill="1" applyBorder="1" applyAlignment="1" applyProtection="1">
      <alignment horizontal="center" vertical="center"/>
      <protection hidden="1"/>
    </xf>
    <xf numFmtId="165" fontId="57" fillId="4" borderId="37" xfId="0" applyNumberFormat="1" applyFont="1" applyFill="1" applyBorder="1" applyAlignment="1" applyProtection="1">
      <alignment horizontal="center" vertical="center"/>
      <protection hidden="1"/>
    </xf>
    <xf numFmtId="0" fontId="52" fillId="4" borderId="19" xfId="0" applyFont="1" applyFill="1" applyBorder="1" applyAlignment="1" applyProtection="1">
      <alignment horizontal="center" vertical="center"/>
    </xf>
    <xf numFmtId="0" fontId="52" fillId="4" borderId="45" xfId="0" applyFont="1" applyFill="1" applyBorder="1" applyAlignment="1" applyProtection="1">
      <alignment horizontal="center" vertical="center"/>
    </xf>
    <xf numFmtId="0" fontId="52" fillId="4" borderId="21" xfId="0" applyFont="1" applyFill="1" applyBorder="1" applyAlignment="1" applyProtection="1">
      <alignment horizontal="center" vertical="center"/>
    </xf>
    <xf numFmtId="0" fontId="38" fillId="4" borderId="19" xfId="0" applyFont="1" applyFill="1" applyBorder="1" applyAlignment="1" applyProtection="1">
      <alignment horizontal="right" vertical="center"/>
    </xf>
    <xf numFmtId="0" fontId="38" fillId="4" borderId="21" xfId="0" applyFont="1" applyFill="1" applyBorder="1" applyAlignment="1" applyProtection="1">
      <alignment horizontal="right" vertical="center"/>
    </xf>
    <xf numFmtId="1" fontId="38" fillId="5" borderId="19" xfId="0" applyNumberFormat="1" applyFont="1" applyFill="1" applyBorder="1" applyAlignment="1" applyProtection="1">
      <alignment horizontal="center" vertical="center"/>
      <protection locked="0"/>
    </xf>
    <xf numFmtId="1" fontId="38" fillId="5" borderId="45" xfId="0" applyNumberFormat="1" applyFont="1" applyFill="1" applyBorder="1" applyAlignment="1" applyProtection="1">
      <alignment horizontal="center" vertical="center"/>
      <protection locked="0"/>
    </xf>
    <xf numFmtId="1" fontId="38" fillId="5" borderId="21" xfId="0" applyNumberFormat="1" applyFont="1" applyFill="1" applyBorder="1" applyAlignment="1" applyProtection="1">
      <alignment horizontal="center" vertical="center"/>
      <protection locked="0"/>
    </xf>
    <xf numFmtId="0" fontId="38" fillId="4" borderId="3" xfId="0" applyNumberFormat="1" applyFont="1" applyFill="1" applyBorder="1" applyAlignment="1" applyProtection="1">
      <alignment horizontal="right" vertical="center"/>
    </xf>
    <xf numFmtId="0" fontId="57" fillId="4" borderId="5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82" fillId="4" borderId="0" xfId="0" applyNumberFormat="1" applyFont="1" applyFill="1" applyBorder="1" applyAlignment="1" applyProtection="1">
      <alignment horizontal="center" vertical="center"/>
    </xf>
    <xf numFmtId="44" fontId="0" fillId="4" borderId="19" xfId="0" applyNumberFormat="1" applyFill="1" applyBorder="1" applyAlignment="1" applyProtection="1">
      <alignment horizontal="center" vertical="center"/>
    </xf>
    <xf numFmtId="44" fontId="0" fillId="4" borderId="45" xfId="0" applyNumberFormat="1" applyFill="1" applyBorder="1" applyAlignment="1" applyProtection="1">
      <alignment horizontal="center" vertical="center"/>
    </xf>
    <xf numFmtId="44" fontId="0" fillId="4" borderId="21" xfId="0" applyNumberFormat="1" applyFill="1" applyBorder="1" applyAlignment="1" applyProtection="1">
      <alignment horizontal="center" vertical="center"/>
    </xf>
    <xf numFmtId="0" fontId="11" fillId="11" borderId="19" xfId="0" applyFont="1" applyFill="1" applyBorder="1" applyAlignment="1" applyProtection="1">
      <alignment horizontal="center" vertical="center"/>
    </xf>
    <xf numFmtId="0" fontId="11" fillId="11" borderId="45" xfId="0" applyFont="1" applyFill="1" applyBorder="1" applyAlignment="1" applyProtection="1">
      <alignment horizontal="center" vertical="center"/>
    </xf>
    <xf numFmtId="0" fontId="11" fillId="11" borderId="21" xfId="0" applyFont="1" applyFill="1" applyBorder="1" applyAlignment="1" applyProtection="1">
      <alignment horizontal="center" vertical="center"/>
    </xf>
    <xf numFmtId="0" fontId="38" fillId="12" borderId="19" xfId="0" applyFont="1" applyFill="1" applyBorder="1" applyAlignment="1" applyProtection="1">
      <alignment horizontal="center" vertical="center"/>
    </xf>
    <xf numFmtId="0" fontId="38" fillId="12" borderId="45" xfId="0" applyFont="1" applyFill="1" applyBorder="1" applyAlignment="1" applyProtection="1">
      <alignment horizontal="center" vertical="center"/>
    </xf>
    <xf numFmtId="0" fontId="38" fillId="12" borderId="21" xfId="0" applyFont="1" applyFill="1" applyBorder="1" applyAlignment="1" applyProtection="1">
      <alignment horizontal="center" vertical="center"/>
    </xf>
    <xf numFmtId="0" fontId="49" fillId="4" borderId="19" xfId="0" applyFont="1" applyFill="1" applyBorder="1" applyAlignment="1" applyProtection="1">
      <alignment horizontal="center" vertical="center"/>
    </xf>
    <xf numFmtId="0" fontId="49" fillId="4" borderId="45" xfId="0" applyFont="1" applyFill="1" applyBorder="1" applyAlignment="1" applyProtection="1">
      <alignment horizontal="center" vertical="center"/>
    </xf>
    <xf numFmtId="0" fontId="49" fillId="4" borderId="21" xfId="0" applyFont="1" applyFill="1" applyBorder="1" applyAlignment="1" applyProtection="1">
      <alignment horizontal="center" vertical="center"/>
    </xf>
    <xf numFmtId="44" fontId="83" fillId="4" borderId="48" xfId="0" applyNumberFormat="1" applyFont="1" applyFill="1" applyBorder="1" applyAlignment="1" applyProtection="1">
      <alignment horizontal="center" vertical="center" wrapText="1"/>
    </xf>
    <xf numFmtId="2" fontId="54" fillId="4" borderId="0" xfId="0" applyNumberFormat="1" applyFont="1" applyFill="1" applyBorder="1" applyAlignment="1" applyProtection="1">
      <alignment horizontal="center" vertical="center"/>
    </xf>
    <xf numFmtId="0" fontId="54" fillId="4" borderId="0" xfId="0" applyFont="1" applyFill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right" vertical="center"/>
    </xf>
    <xf numFmtId="0" fontId="0" fillId="4" borderId="48" xfId="0" applyFont="1" applyFill="1" applyBorder="1" applyAlignment="1" applyProtection="1">
      <alignment horizontal="right" vertical="center"/>
    </xf>
    <xf numFmtId="0" fontId="0" fillId="4" borderId="49" xfId="0" applyFont="1" applyFill="1" applyBorder="1" applyAlignment="1" applyProtection="1">
      <alignment horizontal="right" vertical="center"/>
    </xf>
    <xf numFmtId="0" fontId="0" fillId="4" borderId="19" xfId="0" applyFont="1" applyFill="1" applyBorder="1" applyAlignment="1" applyProtection="1">
      <alignment horizontal="right" vertical="center"/>
    </xf>
    <xf numFmtId="0" fontId="0" fillId="4" borderId="45" xfId="0" applyFont="1" applyFill="1" applyBorder="1" applyAlignment="1" applyProtection="1">
      <alignment horizontal="right" vertical="center"/>
    </xf>
    <xf numFmtId="0" fontId="0" fillId="4" borderId="21" xfId="0" applyFont="1" applyFill="1" applyBorder="1" applyAlignment="1" applyProtection="1">
      <alignment horizontal="right" vertical="center"/>
    </xf>
    <xf numFmtId="1" fontId="16" fillId="4" borderId="19" xfId="0" applyNumberFormat="1" applyFont="1" applyFill="1" applyBorder="1" applyAlignment="1" applyProtection="1">
      <alignment horizontal="center" vertical="center" wrapText="1"/>
      <protection hidden="1"/>
    </xf>
    <xf numFmtId="1" fontId="16" fillId="4" borderId="21" xfId="0" applyNumberFormat="1" applyFont="1" applyFill="1" applyBorder="1" applyAlignment="1" applyProtection="1">
      <alignment horizontal="center" vertical="center" wrapText="1"/>
      <protection hidden="1"/>
    </xf>
    <xf numFmtId="168" fontId="49" fillId="4" borderId="19" xfId="0" applyNumberFormat="1" applyFont="1" applyFill="1" applyBorder="1" applyAlignment="1" applyProtection="1">
      <alignment horizontal="center" vertical="center" wrapText="1"/>
      <protection hidden="1"/>
    </xf>
    <xf numFmtId="168" fontId="49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73" fillId="4" borderId="19" xfId="0" applyFont="1" applyFill="1" applyBorder="1" applyAlignment="1" applyProtection="1">
      <alignment horizontal="center" vertical="center" wrapText="1"/>
    </xf>
    <xf numFmtId="0" fontId="73" fillId="4" borderId="45" xfId="0" applyFont="1" applyFill="1" applyBorder="1" applyAlignment="1" applyProtection="1">
      <alignment horizontal="center" vertical="center" wrapText="1"/>
    </xf>
    <xf numFmtId="0" fontId="73" fillId="4" borderId="21" xfId="0" applyFont="1" applyFill="1" applyBorder="1" applyAlignment="1" applyProtection="1">
      <alignment horizontal="center" vertical="center" wrapText="1"/>
    </xf>
    <xf numFmtId="0" fontId="70" fillId="4" borderId="0" xfId="0" applyFont="1" applyFill="1" applyAlignment="1" applyProtection="1">
      <alignment horizontal="center" vertical="center"/>
    </xf>
    <xf numFmtId="0" fontId="16" fillId="4" borderId="21" xfId="0" applyNumberFormat="1" applyFont="1" applyFill="1" applyBorder="1" applyAlignment="1" applyProtection="1">
      <alignment horizontal="center" vertical="center" wrapText="1"/>
      <protection hidden="1"/>
    </xf>
    <xf numFmtId="0" fontId="16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84" fillId="4" borderId="22" xfId="0" applyNumberFormat="1" applyFont="1" applyFill="1" applyBorder="1" applyAlignment="1" applyProtection="1">
      <alignment horizontal="center" vertical="center" wrapText="1"/>
    </xf>
    <xf numFmtId="0" fontId="84" fillId="4" borderId="49" xfId="0" applyNumberFormat="1" applyFont="1" applyFill="1" applyBorder="1" applyAlignment="1" applyProtection="1">
      <alignment horizontal="center" vertical="center" wrapText="1"/>
    </xf>
    <xf numFmtId="0" fontId="84" fillId="4" borderId="20" xfId="0" applyNumberFormat="1" applyFont="1" applyFill="1" applyBorder="1" applyAlignment="1" applyProtection="1">
      <alignment horizontal="center" vertical="center" wrapText="1"/>
    </xf>
    <xf numFmtId="0" fontId="84" fillId="4" borderId="33" xfId="0" applyNumberFormat="1" applyFont="1" applyFill="1" applyBorder="1" applyAlignment="1" applyProtection="1">
      <alignment horizontal="center" vertical="center" wrapText="1"/>
    </xf>
    <xf numFmtId="0" fontId="84" fillId="4" borderId="23" xfId="0" applyNumberFormat="1" applyFont="1" applyFill="1" applyBorder="1" applyAlignment="1" applyProtection="1">
      <alignment horizontal="center" vertical="center" wrapText="1"/>
    </xf>
    <xf numFmtId="0" fontId="84" fillId="4" borderId="51" xfId="0" applyNumberFormat="1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/>
    </xf>
    <xf numFmtId="0" fontId="34" fillId="0" borderId="21" xfId="0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left" vertical="center"/>
    </xf>
    <xf numFmtId="0" fontId="21" fillId="0" borderId="21" xfId="0" applyFont="1" applyFill="1" applyBorder="1" applyAlignment="1" applyProtection="1">
      <alignment horizontal="left" vertical="center"/>
    </xf>
    <xf numFmtId="0" fontId="38" fillId="0" borderId="19" xfId="0" applyFont="1" applyFill="1" applyBorder="1" applyAlignment="1" applyProtection="1">
      <alignment horizontal="center" vertical="center"/>
    </xf>
    <xf numFmtId="0" fontId="38" fillId="0" borderId="45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45" xfId="0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horizontal="center" vertical="center"/>
    </xf>
    <xf numFmtId="0" fontId="42" fillId="2" borderId="31" xfId="0" applyFont="1" applyFill="1" applyBorder="1" applyAlignment="1" applyProtection="1">
      <alignment horizontal="center" vertical="center" wrapText="1"/>
      <protection locked="0"/>
    </xf>
    <xf numFmtId="0" fontId="42" fillId="2" borderId="32" xfId="0" applyFont="1" applyFill="1" applyBorder="1" applyAlignment="1" applyProtection="1">
      <alignment horizontal="center" vertical="center" wrapText="1"/>
      <protection locked="0"/>
    </xf>
    <xf numFmtId="0" fontId="42" fillId="2" borderId="30" xfId="0" applyFont="1" applyFill="1" applyBorder="1" applyAlignment="1" applyProtection="1">
      <alignment horizontal="center" vertical="center" wrapText="1"/>
      <protection locked="0"/>
    </xf>
    <xf numFmtId="0" fontId="51" fillId="0" borderId="46" xfId="0" applyFont="1" applyBorder="1" applyAlignment="1" applyProtection="1">
      <alignment horizontal="center" vertical="center" wrapText="1"/>
    </xf>
    <xf numFmtId="0" fontId="51" fillId="0" borderId="38" xfId="0" applyFont="1" applyBorder="1" applyAlignment="1" applyProtection="1">
      <alignment horizontal="center" vertical="center" wrapText="1"/>
    </xf>
    <xf numFmtId="0" fontId="51" fillId="0" borderId="47" xfId="0" applyFont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55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</xf>
    <xf numFmtId="14" fontId="21" fillId="0" borderId="0" xfId="0" applyNumberFormat="1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59" fillId="0" borderId="50" xfId="0" applyFont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</xf>
    <xf numFmtId="1" fontId="56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15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</xf>
    <xf numFmtId="10" fontId="14" fillId="0" borderId="0" xfId="0" applyNumberFormat="1" applyFont="1" applyAlignment="1" applyProtection="1">
      <alignment horizontal="center" vertical="center"/>
    </xf>
    <xf numFmtId="0" fontId="57" fillId="0" borderId="0" xfId="0" applyFont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</xf>
    <xf numFmtId="0" fontId="12" fillId="0" borderId="48" xfId="0" applyFont="1" applyBorder="1" applyAlignment="1" applyProtection="1">
      <alignment horizontal="right" vertical="top" wrapText="1"/>
    </xf>
    <xf numFmtId="0" fontId="81" fillId="0" borderId="22" xfId="0" applyFont="1" applyBorder="1" applyAlignment="1" applyProtection="1">
      <alignment horizontal="center" vertical="center" wrapText="1"/>
    </xf>
    <xf numFmtId="0" fontId="81" fillId="0" borderId="49" xfId="0" applyFont="1" applyBorder="1" applyAlignment="1" applyProtection="1">
      <alignment horizontal="center" vertical="center" wrapText="1"/>
    </xf>
    <xf numFmtId="0" fontId="81" fillId="0" borderId="20" xfId="0" applyFont="1" applyBorder="1" applyAlignment="1" applyProtection="1">
      <alignment horizontal="center" vertical="center" wrapText="1"/>
    </xf>
    <xf numFmtId="0" fontId="81" fillId="0" borderId="33" xfId="0" applyFont="1" applyBorder="1" applyAlignment="1" applyProtection="1">
      <alignment horizontal="center" vertical="center" wrapText="1"/>
    </xf>
    <xf numFmtId="0" fontId="81" fillId="0" borderId="23" xfId="0" applyFont="1" applyBorder="1" applyAlignment="1" applyProtection="1">
      <alignment horizontal="center" vertical="center" wrapText="1"/>
    </xf>
    <xf numFmtId="0" fontId="81" fillId="0" borderId="5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165" fontId="57" fillId="0" borderId="19" xfId="0" applyNumberFormat="1" applyFont="1" applyBorder="1" applyAlignment="1" applyProtection="1">
      <alignment horizontal="center" vertical="center"/>
      <protection hidden="1"/>
    </xf>
    <xf numFmtId="165" fontId="57" fillId="0" borderId="21" xfId="0" applyNumberFormat="1" applyFont="1" applyBorder="1" applyAlignment="1" applyProtection="1">
      <alignment horizontal="center" vertical="center"/>
      <protection hidden="1"/>
    </xf>
    <xf numFmtId="0" fontId="78" fillId="0" borderId="0" xfId="0" applyFont="1" applyAlignment="1" applyProtection="1">
      <alignment horizontal="center" vertical="center"/>
    </xf>
    <xf numFmtId="0" fontId="78" fillId="0" borderId="3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27" fillId="0" borderId="19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1" fontId="38" fillId="2" borderId="22" xfId="0" applyNumberFormat="1" applyFont="1" applyFill="1" applyBorder="1" applyAlignment="1" applyProtection="1">
      <alignment horizontal="left" vertical="top" wrapText="1"/>
      <protection locked="0"/>
    </xf>
    <xf numFmtId="1" fontId="38" fillId="2" borderId="48" xfId="0" applyNumberFormat="1" applyFont="1" applyFill="1" applyBorder="1" applyAlignment="1" applyProtection="1">
      <alignment horizontal="left" vertical="top" wrapText="1"/>
      <protection locked="0"/>
    </xf>
    <xf numFmtId="1" fontId="38" fillId="2" borderId="49" xfId="0" applyNumberFormat="1" applyFont="1" applyFill="1" applyBorder="1" applyAlignment="1" applyProtection="1">
      <alignment horizontal="left" vertical="top" wrapText="1"/>
      <protection locked="0"/>
    </xf>
    <xf numFmtId="1" fontId="38" fillId="2" borderId="23" xfId="0" applyNumberFormat="1" applyFont="1" applyFill="1" applyBorder="1" applyAlignment="1" applyProtection="1">
      <alignment horizontal="left" vertical="top" wrapText="1"/>
      <protection locked="0"/>
    </xf>
    <xf numFmtId="1" fontId="38" fillId="2" borderId="50" xfId="0" applyNumberFormat="1" applyFont="1" applyFill="1" applyBorder="1" applyAlignment="1" applyProtection="1">
      <alignment horizontal="left" vertical="top" wrapText="1"/>
      <protection locked="0"/>
    </xf>
    <xf numFmtId="1" fontId="38" fillId="2" borderId="5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168" fontId="14" fillId="0" borderId="0" xfId="0" applyNumberFormat="1" applyFont="1" applyBorder="1" applyAlignment="1" applyProtection="1">
      <alignment horizontal="center" vertical="center"/>
      <protection hidden="1"/>
    </xf>
    <xf numFmtId="168" fontId="14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right" vertical="center"/>
    </xf>
    <xf numFmtId="0" fontId="50" fillId="2" borderId="31" xfId="0" applyFont="1" applyFill="1" applyBorder="1" applyAlignment="1" applyProtection="1">
      <alignment horizontal="center" vertical="center" wrapText="1"/>
      <protection locked="0"/>
    </xf>
    <xf numFmtId="0" fontId="50" fillId="2" borderId="32" xfId="0" applyFont="1" applyFill="1" applyBorder="1" applyAlignment="1" applyProtection="1">
      <alignment horizontal="center" vertical="center" wrapText="1"/>
      <protection locked="0"/>
    </xf>
    <xf numFmtId="0" fontId="50" fillId="2" borderId="30" xfId="0" applyFont="1" applyFill="1" applyBorder="1" applyAlignment="1" applyProtection="1">
      <alignment horizontal="center" vertical="center" wrapText="1"/>
      <protection locked="0"/>
    </xf>
    <xf numFmtId="0" fontId="51" fillId="0" borderId="38" xfId="0" applyFont="1" applyFill="1" applyBorder="1" applyAlignment="1" applyProtection="1">
      <alignment horizontal="center" vertical="top" wrapText="1"/>
    </xf>
    <xf numFmtId="0" fontId="19" fillId="0" borderId="18" xfId="0" applyFont="1" applyBorder="1" applyAlignment="1" applyProtection="1">
      <alignment horizontal="center"/>
    </xf>
    <xf numFmtId="0" fontId="51" fillId="0" borderId="46" xfId="0" applyFont="1" applyFill="1" applyBorder="1" applyAlignment="1" applyProtection="1">
      <alignment horizontal="center" vertical="center" wrapText="1"/>
    </xf>
    <xf numFmtId="0" fontId="51" fillId="0" borderId="38" xfId="0" applyFont="1" applyFill="1" applyBorder="1" applyAlignment="1" applyProtection="1">
      <alignment horizontal="center" vertical="center" wrapText="1"/>
    </xf>
    <xf numFmtId="0" fontId="51" fillId="0" borderId="47" xfId="0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/>
    </xf>
    <xf numFmtId="0" fontId="0" fillId="2" borderId="19" xfId="0" applyFill="1" applyBorder="1" applyAlignment="1" applyProtection="1">
      <alignment horizontal="left" vertical="top" wrapText="1"/>
      <protection locked="0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0" fontId="14" fillId="0" borderId="48" xfId="0" applyFont="1" applyBorder="1" applyAlignment="1" applyProtection="1">
      <alignment horizontal="left"/>
    </xf>
    <xf numFmtId="0" fontId="14" fillId="0" borderId="49" xfId="0" applyFont="1" applyBorder="1" applyAlignment="1" applyProtection="1">
      <alignment horizontal="left"/>
    </xf>
    <xf numFmtId="0" fontId="0" fillId="0" borderId="23" xfId="0" applyFont="1" applyFill="1" applyBorder="1" applyAlignment="1" applyProtection="1">
      <alignment horizontal="center" vertical="center"/>
      <protection hidden="1"/>
    </xf>
    <xf numFmtId="0" fontId="0" fillId="0" borderId="51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right" vertical="center"/>
    </xf>
    <xf numFmtId="0" fontId="37" fillId="0" borderId="33" xfId="0" applyFont="1" applyBorder="1" applyAlignment="1" applyProtection="1">
      <alignment horizontal="right" vertical="center"/>
    </xf>
    <xf numFmtId="0" fontId="46" fillId="0" borderId="23" xfId="0" applyFont="1" applyFill="1" applyBorder="1" applyAlignment="1" applyProtection="1">
      <alignment horizontal="center" vertical="center"/>
      <protection hidden="1"/>
    </xf>
    <xf numFmtId="0" fontId="46" fillId="0" borderId="51" xfId="0" applyFont="1" applyFill="1" applyBorder="1" applyAlignment="1" applyProtection="1">
      <alignment horizontal="center" vertical="center"/>
      <protection hidden="1"/>
    </xf>
    <xf numFmtId="0" fontId="0" fillId="2" borderId="45" xfId="0" applyFont="1" applyFill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27" fillId="0" borderId="23" xfId="0" applyFont="1" applyFill="1" applyBorder="1" applyAlignment="1" applyProtection="1">
      <alignment horizontal="center" vertical="center"/>
      <protection hidden="1"/>
    </xf>
    <xf numFmtId="0" fontId="27" fillId="0" borderId="51" xfId="0" applyFont="1" applyFill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/>
    </xf>
    <xf numFmtId="0" fontId="29" fillId="0" borderId="23" xfId="0" applyFont="1" applyFill="1" applyBorder="1" applyAlignment="1" applyProtection="1">
      <alignment horizontal="center" vertical="center"/>
      <protection hidden="1"/>
    </xf>
    <xf numFmtId="0" fontId="29" fillId="0" borderId="51" xfId="0" applyFont="1" applyFill="1" applyBorder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 vertical="center"/>
    </xf>
    <xf numFmtId="0" fontId="23" fillId="0" borderId="21" xfId="0" applyFont="1" applyBorder="1" applyAlignment="1" applyProtection="1">
      <alignment horizontal="center" vertical="center"/>
    </xf>
    <xf numFmtId="0" fontId="23" fillId="0" borderId="2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7" fillId="2" borderId="22" xfId="0" applyFont="1" applyFill="1" applyBorder="1" applyAlignment="1" applyProtection="1">
      <alignment horizontal="center" vertical="center" wrapText="1"/>
      <protection locked="0"/>
    </xf>
    <xf numFmtId="0" fontId="27" fillId="2" borderId="48" xfId="0" applyFont="1" applyFill="1" applyBorder="1" applyAlignment="1" applyProtection="1">
      <alignment horizontal="center" vertical="center" wrapText="1"/>
      <protection locked="0"/>
    </xf>
    <xf numFmtId="0" fontId="27" fillId="2" borderId="49" xfId="0" applyFont="1" applyFill="1" applyBorder="1" applyAlignment="1" applyProtection="1">
      <alignment horizontal="center" vertical="center" wrapText="1"/>
      <protection locked="0"/>
    </xf>
    <xf numFmtId="0" fontId="27" fillId="2" borderId="23" xfId="0" applyFont="1" applyFill="1" applyBorder="1" applyAlignment="1" applyProtection="1">
      <alignment horizontal="center" vertical="center" wrapText="1"/>
      <protection locked="0"/>
    </xf>
    <xf numFmtId="0" fontId="27" fillId="2" borderId="50" xfId="0" applyFont="1" applyFill="1" applyBorder="1" applyAlignment="1" applyProtection="1">
      <alignment horizontal="center" vertical="center" wrapText="1"/>
      <protection locked="0"/>
    </xf>
    <xf numFmtId="0" fontId="27" fillId="2" borderId="51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/>
    </xf>
    <xf numFmtId="0" fontId="27" fillId="0" borderId="33" xfId="0" applyFont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62" fillId="0" borderId="19" xfId="0" applyFont="1" applyBorder="1" applyAlignment="1" applyProtection="1">
      <alignment horizontal="center" vertical="center"/>
    </xf>
    <xf numFmtId="0" fontId="62" fillId="0" borderId="21" xfId="0" applyFont="1" applyBorder="1" applyAlignment="1" applyProtection="1">
      <alignment horizontal="center" vertical="center"/>
    </xf>
    <xf numFmtId="0" fontId="60" fillId="2" borderId="19" xfId="0" applyFont="1" applyFill="1" applyBorder="1" applyAlignment="1" applyProtection="1">
      <alignment horizontal="center" vertical="center"/>
      <protection locked="0"/>
    </xf>
    <xf numFmtId="0" fontId="60" fillId="2" borderId="21" xfId="0" applyFont="1" applyFill="1" applyBorder="1" applyAlignment="1" applyProtection="1">
      <alignment horizontal="center" vertical="center"/>
      <protection locked="0"/>
    </xf>
    <xf numFmtId="0" fontId="57" fillId="0" borderId="19" xfId="0" applyFont="1" applyBorder="1" applyAlignment="1" applyProtection="1">
      <alignment horizontal="center" vertical="center"/>
    </xf>
    <xf numFmtId="0" fontId="57" fillId="0" borderId="45" xfId="0" applyFont="1" applyBorder="1" applyAlignment="1" applyProtection="1">
      <alignment horizontal="center" vertical="center"/>
    </xf>
    <xf numFmtId="0" fontId="57" fillId="0" borderId="21" xfId="0" applyFont="1" applyBorder="1" applyAlignment="1" applyProtection="1">
      <alignment horizontal="center" vertical="center"/>
    </xf>
    <xf numFmtId="0" fontId="61" fillId="0" borderId="50" xfId="0" applyFont="1" applyBorder="1" applyAlignment="1" applyProtection="1">
      <alignment horizontal="left" vertical="center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right" vertical="center"/>
    </xf>
    <xf numFmtId="0" fontId="15" fillId="0" borderId="45" xfId="0" applyFont="1" applyBorder="1" applyAlignment="1" applyProtection="1">
      <alignment horizontal="right" vertical="center"/>
    </xf>
    <xf numFmtId="0" fontId="15" fillId="0" borderId="21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horizontal="right" vertical="center"/>
    </xf>
    <xf numFmtId="0" fontId="19" fillId="0" borderId="19" xfId="0" applyFont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23" fillId="3" borderId="19" xfId="0" applyFont="1" applyFill="1" applyBorder="1" applyAlignment="1" applyProtection="1">
      <alignment horizontal="center" vertical="center"/>
    </xf>
    <xf numFmtId="0" fontId="23" fillId="3" borderId="45" xfId="0" applyFont="1" applyFill="1" applyBorder="1" applyAlignment="1" applyProtection="1">
      <alignment horizontal="center" vertical="center"/>
    </xf>
    <xf numFmtId="0" fontId="23" fillId="3" borderId="21" xfId="0" applyFont="1" applyFill="1" applyBorder="1" applyAlignment="1" applyProtection="1">
      <alignment horizontal="center" vertical="center"/>
    </xf>
    <xf numFmtId="0" fontId="15" fillId="0" borderId="48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14" fillId="4" borderId="45" xfId="0" applyNumberFormat="1" applyFont="1" applyFill="1" applyBorder="1" applyAlignment="1" applyProtection="1">
      <alignment horizontal="right" vertical="center"/>
    </xf>
    <xf numFmtId="0" fontId="14" fillId="4" borderId="45" xfId="0" applyFont="1" applyFill="1" applyBorder="1" applyAlignment="1">
      <alignment horizontal="right"/>
    </xf>
    <xf numFmtId="2" fontId="87" fillId="4" borderId="19" xfId="0" applyNumberFormat="1" applyFont="1" applyFill="1" applyBorder="1" applyAlignment="1" applyProtection="1">
      <alignment horizontal="center" vertical="center"/>
    </xf>
    <xf numFmtId="2" fontId="87" fillId="4" borderId="21" xfId="0" applyNumberFormat="1" applyFont="1" applyFill="1" applyBorder="1" applyAlignment="1" applyProtection="1">
      <alignment horizontal="center" vertical="center"/>
    </xf>
    <xf numFmtId="44" fontId="83" fillId="4" borderId="0" xfId="0" applyNumberFormat="1" applyFont="1" applyFill="1" applyBorder="1" applyAlignment="1" applyProtection="1">
      <alignment horizontal="center" vertical="center" wrapText="1"/>
    </xf>
    <xf numFmtId="10" fontId="63" fillId="0" borderId="0" xfId="0" applyNumberFormat="1" applyFont="1" applyFill="1" applyBorder="1" applyAlignment="1" applyProtection="1">
      <alignment horizontal="center" vertical="center"/>
      <protection hidden="1"/>
    </xf>
    <xf numFmtId="2" fontId="0" fillId="9" borderId="20" xfId="0" applyNumberFormat="1" applyFill="1" applyBorder="1" applyAlignment="1" applyProtection="1">
      <alignment horizontal="left" vertical="center"/>
    </xf>
    <xf numFmtId="2" fontId="0" fillId="9" borderId="0" xfId="0" applyNumberFormat="1" applyFill="1" applyBorder="1" applyAlignment="1" applyProtection="1">
      <alignment horizontal="left" vertical="center"/>
    </xf>
    <xf numFmtId="0" fontId="38" fillId="4" borderId="3" xfId="0" applyNumberFormat="1" applyFont="1" applyFill="1" applyBorder="1" applyAlignment="1" applyProtection="1">
      <alignment horizontal="center" vertical="center"/>
    </xf>
    <xf numFmtId="0" fontId="38" fillId="4" borderId="19" xfId="0" applyFont="1" applyFill="1" applyBorder="1" applyAlignment="1" applyProtection="1">
      <alignment horizontal="center" vertical="center"/>
    </xf>
    <xf numFmtId="0" fontId="38" fillId="4" borderId="21" xfId="0" applyFont="1" applyFill="1" applyBorder="1" applyAlignment="1" applyProtection="1">
      <alignment horizontal="center" vertical="center"/>
    </xf>
    <xf numFmtId="0" fontId="38" fillId="12" borderId="19" xfId="0" applyFont="1" applyFill="1" applyBorder="1" applyAlignment="1" applyProtection="1">
      <alignment horizontal="right" vertical="center"/>
    </xf>
    <xf numFmtId="0" fontId="38" fillId="12" borderId="45" xfId="0" applyFont="1" applyFill="1" applyBorder="1" applyAlignment="1" applyProtection="1">
      <alignment horizontal="right" vertical="center"/>
    </xf>
    <xf numFmtId="0" fontId="38" fillId="12" borderId="21" xfId="0" applyFont="1" applyFill="1" applyBorder="1" applyAlignment="1" applyProtection="1">
      <alignment horizontal="right" vertical="center"/>
    </xf>
    <xf numFmtId="165" fontId="49" fillId="0" borderId="52" xfId="0" applyNumberFormat="1" applyFont="1" applyBorder="1" applyAlignment="1" applyProtection="1">
      <alignment horizontal="center" vertical="center" wrapText="1"/>
      <protection hidden="1"/>
    </xf>
    <xf numFmtId="0" fontId="73" fillId="7" borderId="19" xfId="0" applyFont="1" applyFill="1" applyBorder="1" applyAlignment="1" applyProtection="1">
      <alignment horizontal="center" vertical="center" wrapText="1"/>
    </xf>
    <xf numFmtId="0" fontId="73" fillId="7" borderId="45" xfId="0" applyFont="1" applyFill="1" applyBorder="1" applyAlignment="1" applyProtection="1">
      <alignment horizontal="center" vertical="center" wrapText="1"/>
    </xf>
    <xf numFmtId="0" fontId="73" fillId="7" borderId="21" xfId="0" applyFont="1" applyFill="1" applyBorder="1" applyAlignment="1" applyProtection="1">
      <alignment horizontal="center" vertical="center" wrapText="1"/>
    </xf>
    <xf numFmtId="0" fontId="73" fillId="0" borderId="19" xfId="0" applyFont="1" applyBorder="1" applyAlignment="1" applyProtection="1">
      <alignment horizontal="center" vertical="center" wrapText="1"/>
    </xf>
    <xf numFmtId="0" fontId="73" fillId="0" borderId="45" xfId="0" applyFont="1" applyBorder="1" applyAlignment="1" applyProtection="1">
      <alignment horizontal="center" vertical="center" wrapText="1"/>
    </xf>
    <xf numFmtId="0" fontId="73" fillId="0" borderId="21" xfId="0" applyFont="1" applyBorder="1" applyAlignment="1" applyProtection="1">
      <alignment horizontal="center" vertical="center" wrapText="1"/>
    </xf>
    <xf numFmtId="0" fontId="16" fillId="0" borderId="3" xfId="0" applyNumberFormat="1" applyFont="1" applyBorder="1" applyAlignment="1" applyProtection="1">
      <alignment horizontal="center" vertical="center" wrapText="1"/>
      <protection hidden="1"/>
    </xf>
    <xf numFmtId="165" fontId="49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19" xfId="0" applyNumberFormat="1" applyFont="1" applyBorder="1" applyAlignment="1" applyProtection="1">
      <alignment horizontal="center" vertical="center" wrapText="1"/>
      <protection hidden="1"/>
    </xf>
    <xf numFmtId="0" fontId="16" fillId="0" borderId="21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81" fillId="0" borderId="0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1" fillId="0" borderId="46" xfId="0" applyFont="1" applyBorder="1" applyAlignment="1">
      <alignment horizontal="center" vertical="center" wrapText="1"/>
    </xf>
    <xf numFmtId="0" fontId="51" fillId="0" borderId="38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9" fillId="0" borderId="4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right" vertical="top" wrapText="1"/>
    </xf>
    <xf numFmtId="0" fontId="58" fillId="0" borderId="0" xfId="0" applyFont="1" applyBorder="1" applyAlignment="1">
      <alignment horizontal="center" vertical="center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21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6"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ill>
        <patternFill>
          <f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ill>
        <patternFill>
          <f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FFICHAGE PP'!A1"/><Relationship Id="rId2" Type="http://schemas.openxmlformats.org/officeDocument/2006/relationships/hyperlink" Target="#' ED PARTIE PERDUE'!A1"/><Relationship Id="rId1" Type="http://schemas.openxmlformats.org/officeDocument/2006/relationships/hyperlink" Target="#'CR ED PP'!A1"/><Relationship Id="rId6" Type="http://schemas.openxmlformats.org/officeDocument/2006/relationships/hyperlink" Target="#'CR ED CUMUL'!A1"/><Relationship Id="rId5" Type="http://schemas.openxmlformats.org/officeDocument/2006/relationships/hyperlink" Target="#'AFFICHAGE CUMUL'!A1"/><Relationship Id="rId4" Type="http://schemas.openxmlformats.org/officeDocument/2006/relationships/hyperlink" Target="#'ED CUMUL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PP'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AFFICHAGE CUMUL'!A1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495301</xdr:colOff>
      <xdr:row>3</xdr:row>
      <xdr:rowOff>161925</xdr:rowOff>
    </xdr:from>
    <xdr:to>
      <xdr:col>12</xdr:col>
      <xdr:colOff>457201</xdr:colOff>
      <xdr:row>10</xdr:row>
      <xdr:rowOff>47625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353301" y="733425"/>
          <a:ext cx="2247900" cy="121920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COMPTE RENDU </a:t>
          </a:r>
        </a:p>
        <a:p>
          <a:pPr algn="ctr"/>
          <a:r>
            <a:rPr lang="fr-FR" sz="1200" b="1"/>
            <a:t>JEU PROVEN</a:t>
          </a:r>
          <a:r>
            <a:rPr lang="fr-FR" sz="1200" b="1">
              <a:latin typeface="+mn-lt"/>
              <a:cs typeface="Arial" panose="020B0604020202020204" pitchFamily="34" charset="0"/>
            </a:rPr>
            <a:t>Ç</a:t>
          </a:r>
          <a:r>
            <a:rPr lang="fr-FR" sz="1200" b="1"/>
            <a:t>AL</a:t>
          </a:r>
          <a:endParaRPr lang="fr-FR" sz="1200"/>
        </a:p>
        <a:p>
          <a:pPr algn="ctr"/>
          <a:r>
            <a:rPr lang="fr-FR" sz="1050" b="1"/>
            <a:t>INDIVIDUEL</a:t>
          </a:r>
        </a:p>
        <a:p>
          <a:pPr algn="ctr"/>
          <a:r>
            <a:rPr lang="fr-FR" sz="1050" b="1"/>
            <a:t>TRIPLETTES ou DOUBLETTES</a:t>
          </a:r>
        </a:p>
      </xdr:txBody>
    </xdr:sp>
    <xdr:clientData/>
  </xdr:twoCellAnchor>
  <xdr:twoCellAnchor>
    <xdr:from>
      <xdr:col>1</xdr:col>
      <xdr:colOff>219075</xdr:colOff>
      <xdr:row>3</xdr:row>
      <xdr:rowOff>152400</xdr:rowOff>
    </xdr:from>
    <xdr:to>
      <xdr:col>4</xdr:col>
      <xdr:colOff>171450</xdr:colOff>
      <xdr:row>10</xdr:row>
      <xdr:rowOff>47626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81075" y="723900"/>
          <a:ext cx="2238375" cy="1228726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REPARTITION INDEMNITES</a:t>
          </a:r>
        </a:p>
      </xdr:txBody>
    </xdr:sp>
    <xdr:clientData/>
  </xdr:twoCellAnchor>
  <xdr:twoCellAnchor>
    <xdr:from>
      <xdr:col>5</xdr:col>
      <xdr:colOff>381000</xdr:colOff>
      <xdr:row>3</xdr:row>
      <xdr:rowOff>161926</xdr:rowOff>
    </xdr:from>
    <xdr:to>
      <xdr:col>8</xdr:col>
      <xdr:colOff>314325</xdr:colOff>
      <xdr:row>10</xdr:row>
      <xdr:rowOff>28576</xdr:rowOff>
    </xdr:to>
    <xdr:sp macro="" textlink="">
      <xdr:nvSpPr>
        <xdr:cNvPr id="6" name="Plaque 5">
          <a:hlinkClick xmlns:r="http://schemas.openxmlformats.org/officeDocument/2006/relationships" r:id="rId3"/>
        </xdr:cNvPr>
        <xdr:cNvSpPr/>
      </xdr:nvSpPr>
      <xdr:spPr>
        <a:xfrm>
          <a:off x="4191000" y="733426"/>
          <a:ext cx="2219325" cy="1200150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AFFICHAGE</a:t>
          </a:r>
        </a:p>
      </xdr:txBody>
    </xdr:sp>
    <xdr:clientData/>
  </xdr:twoCellAnchor>
  <xdr:twoCellAnchor>
    <xdr:from>
      <xdr:col>1</xdr:col>
      <xdr:colOff>219076</xdr:colOff>
      <xdr:row>0</xdr:row>
      <xdr:rowOff>85725</xdr:rowOff>
    </xdr:from>
    <xdr:to>
      <xdr:col>12</xdr:col>
      <xdr:colOff>476250</xdr:colOff>
      <xdr:row>2</xdr:row>
      <xdr:rowOff>19051</xdr:rowOff>
    </xdr:to>
    <xdr:sp macro="" textlink="">
      <xdr:nvSpPr>
        <xdr:cNvPr id="7" name="Rectangle 6"/>
        <xdr:cNvSpPr/>
      </xdr:nvSpPr>
      <xdr:spPr>
        <a:xfrm>
          <a:off x="981076" y="85725"/>
          <a:ext cx="8639174" cy="314326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JEU PROVEN</a:t>
          </a:r>
          <a:r>
            <a:rPr lang="fr-FR" sz="2400" b="1">
              <a:latin typeface="+mn-lt"/>
              <a:cs typeface="Arial" panose="020B0604020202020204" pitchFamily="34" charset="0"/>
            </a:rPr>
            <a:t>Ç</a:t>
          </a:r>
          <a:r>
            <a:rPr lang="fr-FR" sz="2400" b="1"/>
            <a:t>AL - ELIMINATION DIRECTE A LA PARTIE PERDUE </a:t>
          </a:r>
        </a:p>
      </xdr:txBody>
    </xdr:sp>
    <xdr:clientData/>
  </xdr:twoCellAnchor>
  <xdr:twoCellAnchor>
    <xdr:from>
      <xdr:col>2</xdr:col>
      <xdr:colOff>209550</xdr:colOff>
      <xdr:row>2</xdr:row>
      <xdr:rowOff>85726</xdr:rowOff>
    </xdr:from>
    <xdr:to>
      <xdr:col>3</xdr:col>
      <xdr:colOff>180975</xdr:colOff>
      <xdr:row>3</xdr:row>
      <xdr:rowOff>104775</xdr:rowOff>
    </xdr:to>
    <xdr:sp macro="" textlink="">
      <xdr:nvSpPr>
        <xdr:cNvPr id="3" name="Rectangle à coins arrondis 2"/>
        <xdr:cNvSpPr/>
      </xdr:nvSpPr>
      <xdr:spPr>
        <a:xfrm>
          <a:off x="1733550" y="466726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381000</xdr:colOff>
      <xdr:row>2</xdr:row>
      <xdr:rowOff>85726</xdr:rowOff>
    </xdr:from>
    <xdr:to>
      <xdr:col>7</xdr:col>
      <xdr:colOff>352425</xdr:colOff>
      <xdr:row>3</xdr:row>
      <xdr:rowOff>95250</xdr:rowOff>
    </xdr:to>
    <xdr:sp macro="" textlink="">
      <xdr:nvSpPr>
        <xdr:cNvPr id="8" name="Rectangle à coins arrondis 7"/>
        <xdr:cNvSpPr/>
      </xdr:nvSpPr>
      <xdr:spPr>
        <a:xfrm>
          <a:off x="4953000" y="466726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476250</xdr:colOff>
      <xdr:row>2</xdr:row>
      <xdr:rowOff>95250</xdr:rowOff>
    </xdr:from>
    <xdr:to>
      <xdr:col>11</xdr:col>
      <xdr:colOff>447675</xdr:colOff>
      <xdr:row>3</xdr:row>
      <xdr:rowOff>85725</xdr:rowOff>
    </xdr:to>
    <xdr:sp macro="" textlink="">
      <xdr:nvSpPr>
        <xdr:cNvPr id="10" name="Rectangle à coins arrondis 9"/>
        <xdr:cNvSpPr/>
      </xdr:nvSpPr>
      <xdr:spPr>
        <a:xfrm>
          <a:off x="8096250" y="476250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219075</xdr:colOff>
      <xdr:row>11</xdr:row>
      <xdr:rowOff>57150</xdr:rowOff>
    </xdr:from>
    <xdr:to>
      <xdr:col>12</xdr:col>
      <xdr:colOff>476249</xdr:colOff>
      <xdr:row>12</xdr:row>
      <xdr:rowOff>180976</xdr:rowOff>
    </xdr:to>
    <xdr:sp macro="" textlink="">
      <xdr:nvSpPr>
        <xdr:cNvPr id="11" name="Rectangle 10"/>
        <xdr:cNvSpPr/>
      </xdr:nvSpPr>
      <xdr:spPr>
        <a:xfrm>
          <a:off x="981075" y="2152650"/>
          <a:ext cx="8639174" cy="314326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>
              <a:solidFill>
                <a:srgbClr val="FF0000"/>
              </a:solidFill>
            </a:rPr>
            <a:t>JEU </a:t>
          </a:r>
          <a:r>
            <a:rPr lang="fr-FR" sz="2400" b="1">
              <a:solidFill>
                <a:srgbClr val="FF0000"/>
              </a:solidFill>
              <a:latin typeface="+mn-lt"/>
            </a:rPr>
            <a:t>PROVEN</a:t>
          </a:r>
          <a:r>
            <a:rPr lang="fr-FR" sz="24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2400" b="1">
              <a:solidFill>
                <a:srgbClr val="FF0000"/>
              </a:solidFill>
              <a:latin typeface="+mn-lt"/>
            </a:rPr>
            <a:t>AL</a:t>
          </a:r>
          <a:r>
            <a:rPr lang="fr-FR" sz="2400" b="1">
              <a:solidFill>
                <a:srgbClr val="FF0000"/>
              </a:solidFill>
            </a:rPr>
            <a:t> - ELIMINATION DIRECTE AU CUMUL</a:t>
          </a:r>
        </a:p>
      </xdr:txBody>
    </xdr:sp>
    <xdr:clientData/>
  </xdr:twoCellAnchor>
  <xdr:twoCellAnchor>
    <xdr:from>
      <xdr:col>1</xdr:col>
      <xdr:colOff>238125</xdr:colOff>
      <xdr:row>14</xdr:row>
      <xdr:rowOff>76201</xdr:rowOff>
    </xdr:from>
    <xdr:to>
      <xdr:col>4</xdr:col>
      <xdr:colOff>190500</xdr:colOff>
      <xdr:row>20</xdr:row>
      <xdr:rowOff>152401</xdr:rowOff>
    </xdr:to>
    <xdr:sp macro="" textlink="">
      <xdr:nvSpPr>
        <xdr:cNvPr id="12" name="Plaque 11">
          <a:hlinkClick xmlns:r="http://schemas.openxmlformats.org/officeDocument/2006/relationships" r:id="rId4"/>
        </xdr:cNvPr>
        <xdr:cNvSpPr/>
      </xdr:nvSpPr>
      <xdr:spPr>
        <a:xfrm>
          <a:off x="1000125" y="2743201"/>
          <a:ext cx="2238375" cy="121920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REPARTITION INDEMNITES</a:t>
          </a:r>
        </a:p>
      </xdr:txBody>
    </xdr:sp>
    <xdr:clientData/>
  </xdr:twoCellAnchor>
  <xdr:twoCellAnchor>
    <xdr:from>
      <xdr:col>5</xdr:col>
      <xdr:colOff>428625</xdr:colOff>
      <xdr:row>14</xdr:row>
      <xdr:rowOff>95250</xdr:rowOff>
    </xdr:from>
    <xdr:to>
      <xdr:col>8</xdr:col>
      <xdr:colOff>361950</xdr:colOff>
      <xdr:row>20</xdr:row>
      <xdr:rowOff>152401</xdr:rowOff>
    </xdr:to>
    <xdr:sp macro="" textlink="">
      <xdr:nvSpPr>
        <xdr:cNvPr id="13" name="Plaque 12">
          <a:hlinkClick xmlns:r="http://schemas.openxmlformats.org/officeDocument/2006/relationships" r:id="rId5"/>
        </xdr:cNvPr>
        <xdr:cNvSpPr/>
      </xdr:nvSpPr>
      <xdr:spPr>
        <a:xfrm>
          <a:off x="4238625" y="2762250"/>
          <a:ext cx="2219325" cy="1200151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>
              <a:solidFill>
                <a:srgbClr val="FF0000"/>
              </a:solidFill>
            </a:rPr>
            <a:t>AFFICHAGE</a:t>
          </a:r>
        </a:p>
      </xdr:txBody>
    </xdr:sp>
    <xdr:clientData/>
  </xdr:twoCellAnchor>
  <xdr:twoCellAnchor>
    <xdr:from>
      <xdr:col>9</xdr:col>
      <xdr:colOff>533401</xdr:colOff>
      <xdr:row>14</xdr:row>
      <xdr:rowOff>57150</xdr:rowOff>
    </xdr:from>
    <xdr:to>
      <xdr:col>12</xdr:col>
      <xdr:colOff>495301</xdr:colOff>
      <xdr:row>20</xdr:row>
      <xdr:rowOff>152400</xdr:rowOff>
    </xdr:to>
    <xdr:sp macro="" textlink="">
      <xdr:nvSpPr>
        <xdr:cNvPr id="17" name="Plaque 16">
          <a:hlinkClick xmlns:r="http://schemas.openxmlformats.org/officeDocument/2006/relationships" r:id="rId6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391401" y="2724150"/>
          <a:ext cx="2247900" cy="1238250"/>
        </a:xfrm>
        <a:prstGeom prst="bevel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>
              <a:solidFill>
                <a:srgbClr val="FF0000"/>
              </a:solidFill>
            </a:rPr>
            <a:t>COMPTE RENDU </a:t>
          </a:r>
        </a:p>
        <a:p>
          <a:pPr algn="ctr"/>
          <a:r>
            <a:rPr lang="fr-FR" sz="1200" b="1">
              <a:solidFill>
                <a:srgbClr val="FF0000"/>
              </a:solidFill>
            </a:rPr>
            <a:t>JEU </a:t>
          </a:r>
          <a:r>
            <a:rPr lang="fr-FR" sz="1200" b="1">
              <a:solidFill>
                <a:srgbClr val="FF0000"/>
              </a:solidFill>
              <a:latin typeface="+mn-lt"/>
            </a:rPr>
            <a:t>PROVEN</a:t>
          </a:r>
          <a:r>
            <a:rPr lang="fr-FR" sz="1200" b="1">
              <a:solidFill>
                <a:srgbClr val="FF0000"/>
              </a:solidFill>
              <a:latin typeface="+mn-lt"/>
              <a:cs typeface="Arial" panose="020B0604020202020204" pitchFamily="34" charset="0"/>
            </a:rPr>
            <a:t>Ç</a:t>
          </a:r>
          <a:r>
            <a:rPr lang="fr-FR" sz="1200" b="1">
              <a:solidFill>
                <a:srgbClr val="FF0000"/>
              </a:solidFill>
              <a:latin typeface="+mn-lt"/>
            </a:rPr>
            <a:t>AL</a:t>
          </a:r>
          <a:endParaRPr lang="fr-FR" sz="1200">
            <a:solidFill>
              <a:srgbClr val="FF0000"/>
            </a:solidFill>
            <a:latin typeface="+mn-lt"/>
          </a:endParaRPr>
        </a:p>
        <a:p>
          <a:pPr algn="ctr"/>
          <a:r>
            <a:rPr lang="fr-FR" sz="1050" b="1">
              <a:solidFill>
                <a:srgbClr val="FF0000"/>
              </a:solidFill>
            </a:rPr>
            <a:t>INDIVIDUEL</a:t>
          </a:r>
        </a:p>
        <a:p>
          <a:pPr algn="ctr"/>
          <a:r>
            <a:rPr lang="fr-FR" sz="1050" b="1">
              <a:solidFill>
                <a:srgbClr val="FF0000"/>
              </a:solidFill>
            </a:rPr>
            <a:t>TRIPLETTES ou DOUBLETTES</a:t>
          </a:r>
        </a:p>
      </xdr:txBody>
    </xdr:sp>
    <xdr:clientData/>
  </xdr:twoCellAnchor>
  <xdr:twoCellAnchor>
    <xdr:from>
      <xdr:col>2</xdr:col>
      <xdr:colOff>247650</xdr:colOff>
      <xdr:row>13</xdr:row>
      <xdr:rowOff>19050</xdr:rowOff>
    </xdr:from>
    <xdr:to>
      <xdr:col>3</xdr:col>
      <xdr:colOff>219075</xdr:colOff>
      <xdr:row>14</xdr:row>
      <xdr:rowOff>38099</xdr:rowOff>
    </xdr:to>
    <xdr:sp macro="" textlink="">
      <xdr:nvSpPr>
        <xdr:cNvPr id="19" name="Rectangle à coins arrondis 18"/>
        <xdr:cNvSpPr/>
      </xdr:nvSpPr>
      <xdr:spPr>
        <a:xfrm>
          <a:off x="1771650" y="2495550"/>
          <a:ext cx="733425" cy="209549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409575</xdr:colOff>
      <xdr:row>13</xdr:row>
      <xdr:rowOff>28575</xdr:rowOff>
    </xdr:from>
    <xdr:to>
      <xdr:col>7</xdr:col>
      <xdr:colOff>381000</xdr:colOff>
      <xdr:row>14</xdr:row>
      <xdr:rowOff>38099</xdr:rowOff>
    </xdr:to>
    <xdr:sp macro="" textlink="">
      <xdr:nvSpPr>
        <xdr:cNvPr id="20" name="Rectangle à coins arrondis 19"/>
        <xdr:cNvSpPr/>
      </xdr:nvSpPr>
      <xdr:spPr>
        <a:xfrm>
          <a:off x="4981575" y="2505075"/>
          <a:ext cx="733425" cy="200024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10</xdr:col>
      <xdr:colOff>542925</xdr:colOff>
      <xdr:row>13</xdr:row>
      <xdr:rowOff>28575</xdr:rowOff>
    </xdr:from>
    <xdr:to>
      <xdr:col>11</xdr:col>
      <xdr:colOff>514350</xdr:colOff>
      <xdr:row>14</xdr:row>
      <xdr:rowOff>19050</xdr:rowOff>
    </xdr:to>
    <xdr:sp macro="" textlink="">
      <xdr:nvSpPr>
        <xdr:cNvPr id="21" name="Rectangle à coins arrondis 20"/>
        <xdr:cNvSpPr/>
      </xdr:nvSpPr>
      <xdr:spPr>
        <a:xfrm>
          <a:off x="8162925" y="2505075"/>
          <a:ext cx="733425" cy="180975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476250</xdr:colOff>
      <xdr:row>10</xdr:row>
      <xdr:rowOff>161925</xdr:rowOff>
    </xdr:from>
    <xdr:to>
      <xdr:col>12</xdr:col>
      <xdr:colOff>342899</xdr:colOff>
      <xdr:row>15</xdr:row>
      <xdr:rowOff>9525</xdr:rowOff>
    </xdr:to>
    <xdr:sp macro="" textlink="">
      <xdr:nvSpPr>
        <xdr:cNvPr id="19" name="Plaque 18">
          <a:hlinkClick xmlns:r="http://schemas.openxmlformats.org/officeDocument/2006/relationships" r:id="rId1" tooltip="CLIC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982200" y="1847850"/>
          <a:ext cx="1828799" cy="8477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  <xdr:twoCellAnchor>
    <xdr:from>
      <xdr:col>10</xdr:col>
      <xdr:colOff>514350</xdr:colOff>
      <xdr:row>17</xdr:row>
      <xdr:rowOff>19050</xdr:rowOff>
    </xdr:from>
    <xdr:to>
      <xdr:col>12</xdr:col>
      <xdr:colOff>390525</xdr:colOff>
      <xdr:row>20</xdr:row>
      <xdr:rowOff>238125</xdr:rowOff>
    </xdr:to>
    <xdr:sp macro="" textlink="">
      <xdr:nvSpPr>
        <xdr:cNvPr id="22" name="Plaque 21">
          <a:hlinkClick xmlns:r="http://schemas.openxmlformats.org/officeDocument/2006/relationships" r:id="rId2"/>
        </xdr:cNvPr>
        <xdr:cNvSpPr/>
      </xdr:nvSpPr>
      <xdr:spPr>
        <a:xfrm>
          <a:off x="10020300" y="2905125"/>
          <a:ext cx="1838325" cy="90487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AFFICHE</a:t>
          </a:r>
        </a:p>
      </xdr:txBody>
    </xdr:sp>
    <xdr:clientData/>
  </xdr:twoCellAnchor>
  <xdr:twoCellAnchor>
    <xdr:from>
      <xdr:col>6</xdr:col>
      <xdr:colOff>171450</xdr:colOff>
      <xdr:row>19</xdr:row>
      <xdr:rowOff>0</xdr:rowOff>
    </xdr:from>
    <xdr:to>
      <xdr:col>10</xdr:col>
      <xdr:colOff>266700</xdr:colOff>
      <xdr:row>28</xdr:row>
      <xdr:rowOff>47625</xdr:rowOff>
    </xdr:to>
    <xdr:sp macro="" textlink="">
      <xdr:nvSpPr>
        <xdr:cNvPr id="8" name="ZoneText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19775" y="3543300"/>
          <a:ext cx="3943350" cy="2219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3, 4, 5, 6 Numéro du National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7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8 Nom du responsable de l'organisation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 :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I6 :  Le nombre d'équipe engagée :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pPr fontAlgn="base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C23 &amp; C24 : Premiers tours non payés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C25 à C32 : Répartition progressive</a:t>
          </a: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1</xdr:row>
      <xdr:rowOff>238125</xdr:rowOff>
    </xdr:from>
    <xdr:to>
      <xdr:col>4</xdr:col>
      <xdr:colOff>673042</xdr:colOff>
      <xdr:row>6</xdr:row>
      <xdr:rowOff>95249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0300" y="533400"/>
          <a:ext cx="1454092" cy="1238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200025</xdr:colOff>
      <xdr:row>3</xdr:row>
      <xdr:rowOff>85725</xdr:rowOff>
    </xdr:from>
    <xdr:to>
      <xdr:col>9</xdr:col>
      <xdr:colOff>419100</xdr:colOff>
      <xdr:row>8</xdr:row>
      <xdr:rowOff>133350</xdr:rowOff>
    </xdr:to>
    <xdr:sp macro="" textlink="">
      <xdr:nvSpPr>
        <xdr:cNvPr id="5" name="Plaque 4">
          <a:hlinkClick xmlns:r="http://schemas.openxmlformats.org/officeDocument/2006/relationships" r:id="rId2"/>
        </xdr:cNvPr>
        <xdr:cNvSpPr/>
      </xdr:nvSpPr>
      <xdr:spPr>
        <a:xfrm>
          <a:off x="9667875" y="933450"/>
          <a:ext cx="2505075" cy="120967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RETOUR AU 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12</xdr:row>
      <xdr:rowOff>180975</xdr:rowOff>
    </xdr:from>
    <xdr:to>
      <xdr:col>7</xdr:col>
      <xdr:colOff>838200</xdr:colOff>
      <xdr:row>14</xdr:row>
      <xdr:rowOff>171450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98972" y="2924175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                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121920</xdr:colOff>
      <xdr:row>191</xdr:row>
      <xdr:rowOff>180975</xdr:rowOff>
    </xdr:from>
    <xdr:to>
      <xdr:col>7</xdr:col>
      <xdr:colOff>876300</xdr:colOff>
      <xdr:row>202</xdr:row>
      <xdr:rowOff>200026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27545" y="458152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121921</xdr:colOff>
      <xdr:row>137</xdr:row>
      <xdr:rowOff>142874</xdr:rowOff>
    </xdr:from>
    <xdr:to>
      <xdr:col>7</xdr:col>
      <xdr:colOff>819150</xdr:colOff>
      <xdr:row>142</xdr:row>
      <xdr:rowOff>171450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27546" y="308228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les N°</a:t>
          </a:r>
          <a:r>
            <a:rPr lang="fr-FR" sz="1100" b="1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57149</xdr:colOff>
      <xdr:row>38</xdr:row>
      <xdr:rowOff>219074</xdr:rowOff>
    </xdr:from>
    <xdr:to>
      <xdr:col>7</xdr:col>
      <xdr:colOff>866774</xdr:colOff>
      <xdr:row>41</xdr:row>
      <xdr:rowOff>0</xdr:rowOff>
    </xdr:to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62774" y="9372599"/>
          <a:ext cx="2352675" cy="8667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123825</xdr:colOff>
      <xdr:row>85</xdr:row>
      <xdr:rowOff>161926</xdr:rowOff>
    </xdr:from>
    <xdr:to>
      <xdr:col>7</xdr:col>
      <xdr:colOff>914400</xdr:colOff>
      <xdr:row>90</xdr:row>
      <xdr:rowOff>9526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077075" y="18669001"/>
          <a:ext cx="2333625" cy="800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</a:p>
        <a:p>
          <a:endParaRPr lang="fr-FR" sz="1100"/>
        </a:p>
      </xdr:txBody>
    </xdr:sp>
    <xdr:clientData/>
  </xdr:twoCellAnchor>
  <xdr:twoCellAnchor>
    <xdr:from>
      <xdr:col>9</xdr:col>
      <xdr:colOff>9525</xdr:colOff>
      <xdr:row>11</xdr:row>
      <xdr:rowOff>28575</xdr:rowOff>
    </xdr:from>
    <xdr:to>
      <xdr:col>10</xdr:col>
      <xdr:colOff>600075</xdr:colOff>
      <xdr:row>15</xdr:row>
      <xdr:rowOff>0</xdr:rowOff>
    </xdr:to>
    <xdr:sp macro="" textlink="">
      <xdr:nvSpPr>
        <xdr:cNvPr id="15" name="Plaque 1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420350" y="2543175"/>
          <a:ext cx="1571625" cy="8858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</xdr:colOff>
      <xdr:row>5</xdr:row>
      <xdr:rowOff>0</xdr:rowOff>
    </xdr:from>
    <xdr:to>
      <xdr:col>7</xdr:col>
      <xdr:colOff>853456</xdr:colOff>
      <xdr:row>12</xdr:row>
      <xdr:rowOff>133351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953250" y="1257300"/>
          <a:ext cx="2348881" cy="16192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1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15</xdr:row>
      <xdr:rowOff>47625</xdr:rowOff>
    </xdr:from>
    <xdr:to>
      <xdr:col>7</xdr:col>
      <xdr:colOff>781050</xdr:colOff>
      <xdr:row>25</xdr:row>
      <xdr:rowOff>9525</xdr:rowOff>
    </xdr:to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991350" y="3476625"/>
          <a:ext cx="2286000" cy="20574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400" u="none" baseline="0">
              <a:solidFill>
                <a:sysClr val="windowText" lastClr="000000"/>
              </a:solidFill>
            </a:rPr>
            <a:t>Cellules</a:t>
          </a:r>
          <a:r>
            <a:rPr lang="fr-FR" sz="1400" u="none" baseline="0">
              <a:solidFill>
                <a:srgbClr val="FF0000"/>
              </a:solidFill>
            </a:rPr>
            <a:t> 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D7, D8, D9, D10</a:t>
          </a:r>
        </a:p>
        <a:p>
          <a:pPr algn="ctr"/>
          <a:r>
            <a:rPr lang="fr-FR" sz="1400" u="sng" baseline="0">
              <a:solidFill>
                <a:srgbClr val="FF0000"/>
              </a:solidFill>
            </a:rPr>
            <a:t>C15, C17</a:t>
          </a:r>
        </a:p>
        <a:p>
          <a:pPr algn="ctr"/>
          <a:r>
            <a:rPr lang="fr-FR" sz="1400" b="1" u="none" baseline="0">
              <a:solidFill>
                <a:srgbClr val="FF0000"/>
              </a:solidFill>
            </a:rPr>
            <a:t>remplies automatiquement</a:t>
          </a:r>
        </a:p>
        <a:p>
          <a:pPr algn="ctr"/>
          <a:endParaRPr lang="fr-FR" sz="1400" u="sng" baseline="0">
            <a:solidFill>
              <a:srgbClr val="FF0000"/>
            </a:solidFill>
          </a:endParaRPr>
        </a:p>
        <a:p>
          <a:pPr algn="ctr"/>
          <a:r>
            <a:rPr lang="fr-FR" sz="1400" u="sng" baseline="0">
              <a:solidFill>
                <a:srgbClr val="FF0000"/>
              </a:solidFill>
            </a:rPr>
            <a:t>B20, B21, B22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38100</xdr:colOff>
      <xdr:row>25</xdr:row>
      <xdr:rowOff>219076</xdr:rowOff>
    </xdr:from>
    <xdr:to>
      <xdr:col>8</xdr:col>
      <xdr:colOff>440055</xdr:colOff>
      <xdr:row>27</xdr:row>
      <xdr:rowOff>266701</xdr:rowOff>
    </xdr:to>
    <xdr:sp macro="" textlink="">
      <xdr:nvSpPr>
        <xdr:cNvPr id="22" name="ZoneTexte 2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43725" y="5743576"/>
          <a:ext cx="2926080" cy="5524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oneCellAnchor>
    <xdr:from>
      <xdr:col>6</xdr:col>
      <xdr:colOff>57150</xdr:colOff>
      <xdr:row>32</xdr:row>
      <xdr:rowOff>0</xdr:rowOff>
    </xdr:from>
    <xdr:ext cx="2352675" cy="1524000"/>
    <xdr:sp macro="" textlink="">
      <xdr:nvSpPr>
        <xdr:cNvPr id="23" name="ZoneTexte 2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962775" y="7067550"/>
          <a:ext cx="2352675" cy="1524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76200</xdr:colOff>
      <xdr:row>47</xdr:row>
      <xdr:rowOff>9525</xdr:rowOff>
    </xdr:from>
    <xdr:to>
      <xdr:col>7</xdr:col>
      <xdr:colOff>895349</xdr:colOff>
      <xdr:row>61</xdr:row>
      <xdr:rowOff>0</xdr:rowOff>
    </xdr:to>
    <xdr:sp macro="" textlink="">
      <xdr:nvSpPr>
        <xdr:cNvPr id="25" name="ZoneTexte 24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981825" y="11277600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118</xdr:row>
      <xdr:rowOff>0</xdr:rowOff>
    </xdr:from>
    <xdr:ext cx="2343150" cy="1400175"/>
    <xdr:sp macro="" textlink="">
      <xdr:nvSpPr>
        <xdr:cNvPr id="26" name="ZoneTexte 25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953250" y="25774650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 b="1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0</xdr:colOff>
      <xdr:row>147</xdr:row>
      <xdr:rowOff>0</xdr:rowOff>
    </xdr:from>
    <xdr:to>
      <xdr:col>7</xdr:col>
      <xdr:colOff>697229</xdr:colOff>
      <xdr:row>152</xdr:row>
      <xdr:rowOff>28576</xdr:rowOff>
    </xdr:to>
    <xdr:sp macro="" textlink="">
      <xdr:nvSpPr>
        <xdr:cNvPr id="27" name="ZoneTexte 26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953250" y="34109025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 b="1"/>
            <a:t>Noter le nom de</a:t>
          </a:r>
          <a:r>
            <a:rPr lang="fr-FR" sz="1100" b="1" baseline="0"/>
            <a:t> la banque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="1" baseline="0"/>
            <a:t>Signature</a:t>
          </a:r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twoCellAnchor>
    <xdr:from>
      <xdr:col>6</xdr:col>
      <xdr:colOff>66675</xdr:colOff>
      <xdr:row>171</xdr:row>
      <xdr:rowOff>0</xdr:rowOff>
    </xdr:from>
    <xdr:to>
      <xdr:col>7</xdr:col>
      <xdr:colOff>876300</xdr:colOff>
      <xdr:row>181</xdr:row>
      <xdr:rowOff>200026</xdr:rowOff>
    </xdr:to>
    <xdr:sp macro="" textlink="">
      <xdr:nvSpPr>
        <xdr:cNvPr id="29" name="ZoneTexte 28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019925" y="38823900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81 à 97  sur ligne 170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257175</xdr:colOff>
      <xdr:row>91</xdr:row>
      <xdr:rowOff>142875</xdr:rowOff>
    </xdr:from>
    <xdr:to>
      <xdr:col>8</xdr:col>
      <xdr:colOff>85725</xdr:colOff>
      <xdr:row>95</xdr:row>
      <xdr:rowOff>19050</xdr:rowOff>
    </xdr:to>
    <xdr:sp macro="" textlink="">
      <xdr:nvSpPr>
        <xdr:cNvPr id="33" name="ZoneTexte 3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210425" y="19792950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36 à 38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266700</xdr:colOff>
      <xdr:row>96</xdr:row>
      <xdr:rowOff>9525</xdr:rowOff>
    </xdr:from>
    <xdr:to>
      <xdr:col>8</xdr:col>
      <xdr:colOff>95250</xdr:colOff>
      <xdr:row>99</xdr:row>
      <xdr:rowOff>57150</xdr:rowOff>
    </xdr:to>
    <xdr:sp macro="" textlink="">
      <xdr:nvSpPr>
        <xdr:cNvPr id="34" name="ZoneTexte 3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219950" y="20612100"/>
          <a:ext cx="2352675" cy="6191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609600</xdr:colOff>
      <xdr:row>4</xdr:row>
      <xdr:rowOff>66675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52400"/>
          <a:ext cx="1533525" cy="857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20</xdr:row>
      <xdr:rowOff>47625</xdr:rowOff>
    </xdr:from>
    <xdr:to>
      <xdr:col>13</xdr:col>
      <xdr:colOff>552450</xdr:colOff>
      <xdr:row>24</xdr:row>
      <xdr:rowOff>133351</xdr:rowOff>
    </xdr:to>
    <xdr:sp macro="" textlink="">
      <xdr:nvSpPr>
        <xdr:cNvPr id="3" name="Plaque 2">
          <a:hlinkClick xmlns:r="http://schemas.openxmlformats.org/officeDocument/2006/relationships" r:id="rId1" tooltip="CLIC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9429750" y="4105275"/>
          <a:ext cx="1800225" cy="1228726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RETOUR AU MENU</a:t>
          </a:r>
        </a:p>
      </xdr:txBody>
    </xdr:sp>
    <xdr:clientData/>
  </xdr:twoCellAnchor>
  <xdr:twoCellAnchor>
    <xdr:from>
      <xdr:col>11</xdr:col>
      <xdr:colOff>266698</xdr:colOff>
      <xdr:row>26</xdr:row>
      <xdr:rowOff>133349</xdr:rowOff>
    </xdr:from>
    <xdr:to>
      <xdr:col>13</xdr:col>
      <xdr:colOff>581025</xdr:colOff>
      <xdr:row>32</xdr:row>
      <xdr:rowOff>161924</xdr:rowOff>
    </xdr:to>
    <xdr:sp macro="" textlink="">
      <xdr:nvSpPr>
        <xdr:cNvPr id="4" name="Plaque 3">
          <a:hlinkClick xmlns:r="http://schemas.openxmlformats.org/officeDocument/2006/relationships" r:id="rId2"/>
        </xdr:cNvPr>
        <xdr:cNvSpPr/>
      </xdr:nvSpPr>
      <xdr:spPr>
        <a:xfrm>
          <a:off x="9420223" y="5714999"/>
          <a:ext cx="1838327" cy="1171575"/>
        </a:xfrm>
        <a:prstGeom prst="bevel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/>
            <a:t>AFFICHE</a:t>
          </a:r>
        </a:p>
      </xdr:txBody>
    </xdr:sp>
    <xdr:clientData/>
  </xdr:twoCellAnchor>
  <xdr:twoCellAnchor>
    <xdr:from>
      <xdr:col>11</xdr:col>
      <xdr:colOff>209550</xdr:colOff>
      <xdr:row>0</xdr:row>
      <xdr:rowOff>228600</xdr:rowOff>
    </xdr:from>
    <xdr:to>
      <xdr:col>14</xdr:col>
      <xdr:colOff>704850</xdr:colOff>
      <xdr:row>17</xdr:row>
      <xdr:rowOff>9525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363075" y="228600"/>
          <a:ext cx="2781300" cy="32099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NOTICE D'EMPLOI</a:t>
          </a:r>
        </a:p>
        <a:p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On informe les cellules bleutées 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cellules : CDE 2 Nom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du Délégué ,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cellules : CDE 3, 4, 5, 6 Numéro du National :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IMPERATIF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: CDE 7 Lieu du National</a:t>
          </a:r>
          <a:endParaRPr lang="fr-FR">
            <a:effectLst/>
          </a:endParaRPr>
        </a:p>
        <a:p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cellules : CDE 8 Nom du responsable de l'organisation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: I2  La dotation de l'Organisateur :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I6 :  Le nombre d'équipe engagée :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pPr fontAlgn="base"/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cellule F12 :  3 choix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Individuel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doublettes -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triplettes  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IMPERATIF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cellule C23 4 : Premier tours non payé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C24 à C32 : Répartition progressive</a:t>
          </a:r>
        </a:p>
        <a:p>
          <a:pPr fontAlgn="base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740469</xdr:colOff>
      <xdr:row>1</xdr:row>
      <xdr:rowOff>87630</xdr:rowOff>
    </xdr:from>
    <xdr:to>
      <xdr:col>4</xdr:col>
      <xdr:colOff>523875</xdr:colOff>
      <xdr:row>6</xdr:row>
      <xdr:rowOff>219075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7319" y="382905"/>
          <a:ext cx="1497906" cy="1512570"/>
        </a:xfrm>
        <a:prstGeom prst="rect">
          <a:avLst/>
        </a:prstGeom>
      </xdr:spPr>
    </xdr:pic>
    <xdr:clientData/>
  </xdr:twoCellAnchor>
  <xdr:twoCellAnchor>
    <xdr:from>
      <xdr:col>6</xdr:col>
      <xdr:colOff>285751</xdr:colOff>
      <xdr:row>7</xdr:row>
      <xdr:rowOff>66675</xdr:rowOff>
    </xdr:from>
    <xdr:to>
      <xdr:col>9</xdr:col>
      <xdr:colOff>209551</xdr:colOff>
      <xdr:row>12</xdr:row>
      <xdr:rowOff>28575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9220201" y="1466850"/>
          <a:ext cx="2209800" cy="12382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/>
            <a:t>RETOUR AU 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45722</xdr:colOff>
      <xdr:row>13</xdr:row>
      <xdr:rowOff>76200</xdr:rowOff>
    </xdr:from>
    <xdr:to>
      <xdr:col>7</xdr:col>
      <xdr:colOff>838200</xdr:colOff>
      <xdr:row>15</xdr:row>
      <xdr:rowOff>66675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951347" y="3124200"/>
          <a:ext cx="2335528" cy="4476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On renseigne uniquement les cellules rosées</a:t>
          </a:r>
        </a:p>
        <a:p>
          <a:pPr algn="ctr"/>
          <a:endParaRPr lang="fr-FR" sz="1100"/>
        </a:p>
      </xdr:txBody>
    </xdr:sp>
    <xdr:clientData/>
  </xdr:twoCellAnchor>
  <xdr:twoCellAnchor>
    <xdr:from>
      <xdr:col>6</xdr:col>
      <xdr:colOff>45720</xdr:colOff>
      <xdr:row>25</xdr:row>
      <xdr:rowOff>209549</xdr:rowOff>
    </xdr:from>
    <xdr:to>
      <xdr:col>8</xdr:col>
      <xdr:colOff>447675</xdr:colOff>
      <xdr:row>28</xdr:row>
      <xdr:rowOff>0</xdr:rowOff>
    </xdr:to>
    <xdr:sp macro="" textlink="">
      <xdr:nvSpPr>
        <xdr:cNvPr id="4" name="ZoneText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751445" y="5734049"/>
          <a:ext cx="2926080" cy="57150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r>
            <a:rPr lang="fr-FR" sz="1100"/>
            <a:t>Présence du délégué souhaitée , sinon</a:t>
          </a:r>
          <a:r>
            <a:rPr lang="fr-FR" sz="1100" baseline="0"/>
            <a:t> présence obligatoire d' un officiel du Comite Régional </a:t>
          </a:r>
        </a:p>
        <a:p>
          <a:pPr algn="ctr">
            <a:lnSpc>
              <a:spcPts val="1100"/>
            </a:lnSpc>
          </a:pPr>
          <a:r>
            <a:rPr lang="fr-FR" sz="1100" baseline="0"/>
            <a:t>ou du Comité Départemental</a:t>
          </a:r>
          <a:endParaRPr lang="fr-FR" sz="1100"/>
        </a:p>
      </xdr:txBody>
    </xdr:sp>
    <xdr:clientData/>
  </xdr:twoCellAnchor>
  <xdr:twoCellAnchor>
    <xdr:from>
      <xdr:col>6</xdr:col>
      <xdr:colOff>121920</xdr:colOff>
      <xdr:row>187</xdr:row>
      <xdr:rowOff>180975</xdr:rowOff>
    </xdr:from>
    <xdr:to>
      <xdr:col>7</xdr:col>
      <xdr:colOff>876300</xdr:colOff>
      <xdr:row>198</xdr:row>
      <xdr:rowOff>200026</xdr:rowOff>
    </xdr:to>
    <xdr:sp macro="" textlink="">
      <xdr:nvSpPr>
        <xdr:cNvPr id="5" name="ZoneText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27545" y="45548550"/>
          <a:ext cx="2297430" cy="225742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104 à 151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ou son ordinateur pour enregistrer  le  "Résultat Poule"</a:t>
          </a:r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47</xdr:row>
      <xdr:rowOff>171450</xdr:rowOff>
    </xdr:from>
    <xdr:to>
      <xdr:col>8</xdr:col>
      <xdr:colOff>66674</xdr:colOff>
      <xdr:row>61</xdr:row>
      <xdr:rowOff>161925</xdr:rowOff>
    </xdr:to>
    <xdr:sp macro="" textlink="">
      <xdr:nvSpPr>
        <xdr:cNvPr id="6" name="ZoneText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86700" y="11439525"/>
          <a:ext cx="2362199" cy="26574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 les lignes 48 à 71</a:t>
          </a:r>
          <a:endParaRPr lang="fr-FR"/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/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47625</xdr:colOff>
      <xdr:row>116</xdr:row>
      <xdr:rowOff>47625</xdr:rowOff>
    </xdr:from>
    <xdr:ext cx="2343150" cy="1400175"/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753350" y="25822275"/>
          <a:ext cx="2343150" cy="1400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endParaRPr lang="fr-FR" sz="1200"/>
        </a:p>
        <a:p>
          <a:pPr algn="ctr"/>
          <a:r>
            <a:rPr lang="fr-FR" sz="1200" b="1"/>
            <a:t>CALCUL DES INDEMNITES</a:t>
          </a:r>
        </a:p>
        <a:p>
          <a:pPr algn="ctr"/>
          <a:endParaRPr lang="fr-FR" sz="1100"/>
        </a:p>
        <a:p>
          <a:pPr algn="ctr"/>
          <a:r>
            <a:rPr lang="fr-FR" sz="1100"/>
            <a:t>Ne rien noter</a:t>
          </a:r>
        </a:p>
        <a:p>
          <a:pPr algn="ctr"/>
          <a:endParaRPr lang="fr-FR" sz="1100"/>
        </a:p>
        <a:p>
          <a:pPr algn="ctr"/>
          <a:r>
            <a:rPr lang="fr-FR" sz="1100"/>
            <a:t>cela se fait automatiquement </a:t>
          </a:r>
        </a:p>
      </xdr:txBody>
    </xdr:sp>
    <xdr:clientData/>
  </xdr:oneCellAnchor>
  <xdr:twoCellAnchor>
    <xdr:from>
      <xdr:col>6</xdr:col>
      <xdr:colOff>121921</xdr:colOff>
      <xdr:row>134</xdr:row>
      <xdr:rowOff>142874</xdr:rowOff>
    </xdr:from>
    <xdr:to>
      <xdr:col>7</xdr:col>
      <xdr:colOff>819150</xdr:colOff>
      <xdr:row>139</xdr:row>
      <xdr:rowOff>171450</xdr:rowOff>
    </xdr:to>
    <xdr:sp macro="" textlink="">
      <xdr:nvSpPr>
        <xdr:cNvPr id="10" name="ZoneText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027546" y="30670499"/>
          <a:ext cx="2240279" cy="1314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fr-FR" sz="1100"/>
            <a:t>Notez les N°</a:t>
          </a:r>
          <a:r>
            <a:rPr lang="fr-FR" sz="1100" baseline="0"/>
            <a:t> des chèques et les coordonnées de la banque.</a:t>
          </a:r>
        </a:p>
        <a:p>
          <a:pPr algn="ctr">
            <a:lnSpc>
              <a:spcPts val="1200"/>
            </a:lnSpc>
          </a:pPr>
          <a:endParaRPr lang="fr-FR" sz="1100" baseline="0"/>
        </a:p>
        <a:p>
          <a:pPr algn="ctr">
            <a:lnSpc>
              <a:spcPts val="1200"/>
            </a:lnSpc>
          </a:pPr>
          <a:r>
            <a:rPr lang="fr-FR" sz="1100" baseline="0"/>
            <a:t>Les cases se remplissent automatiquement quand vous entrez les résultats du concours. </a:t>
          </a:r>
        </a:p>
        <a:p>
          <a:endParaRPr lang="fr-FR" sz="1100"/>
        </a:p>
      </xdr:txBody>
    </xdr:sp>
    <xdr:clientData/>
  </xdr:twoCellAnchor>
  <xdr:oneCellAnchor>
    <xdr:from>
      <xdr:col>6</xdr:col>
      <xdr:colOff>66675</xdr:colOff>
      <xdr:row>32</xdr:row>
      <xdr:rowOff>19050</xdr:rowOff>
    </xdr:from>
    <xdr:ext cx="2352675" cy="1504950"/>
    <xdr:sp macro="" textlink="">
      <xdr:nvSpPr>
        <xdr:cNvPr id="9" name="ZoneText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772400" y="7086600"/>
          <a:ext cx="2352675" cy="15049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1100"/>
        </a:p>
        <a:p>
          <a:pPr>
            <a:lnSpc>
              <a:spcPts val="1100"/>
            </a:lnSpc>
          </a:pPr>
          <a:endParaRPr lang="fr-FR" sz="900"/>
        </a:p>
        <a:p>
          <a:pPr>
            <a:lnSpc>
              <a:spcPts val="1100"/>
            </a:lnSpc>
          </a:pPr>
          <a:r>
            <a:rPr lang="fr-FR" sz="1100"/>
            <a:t>Faire noter par l'arbitre principal ses appréciations sur l'arbitrage et son avis sur l'organisation  </a:t>
          </a:r>
        </a:p>
      </xdr:txBody>
    </xdr:sp>
    <xdr:clientData/>
  </xdr:oneCellAnchor>
  <xdr:twoCellAnchor>
    <xdr:from>
      <xdr:col>6</xdr:col>
      <xdr:colOff>57149</xdr:colOff>
      <xdr:row>39</xdr:row>
      <xdr:rowOff>19049</xdr:rowOff>
    </xdr:from>
    <xdr:to>
      <xdr:col>8</xdr:col>
      <xdr:colOff>142875</xdr:colOff>
      <xdr:row>39</xdr:row>
      <xdr:rowOff>609600</xdr:rowOff>
    </xdr:to>
    <xdr:sp macro="" textlink="">
      <xdr:nvSpPr>
        <xdr:cNvPr id="11" name="ZoneTexte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762874" y="9401174"/>
          <a:ext cx="2609851" cy="5905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Donner succinctement  votre</a:t>
          </a:r>
          <a:r>
            <a:rPr lang="fr-FR" sz="1100" baseline="0"/>
            <a:t> avis sur l'organisation.</a:t>
          </a:r>
        </a:p>
        <a:p>
          <a:r>
            <a:rPr lang="fr-FR" sz="1100" baseline="0"/>
            <a:t>Les  détails seront notés sur l'évaluation</a:t>
          </a:r>
        </a:p>
        <a:p>
          <a:endParaRPr lang="fr-FR" sz="1100" baseline="0"/>
        </a:p>
      </xdr:txBody>
    </xdr:sp>
    <xdr:clientData/>
  </xdr:twoCellAnchor>
  <xdr:twoCellAnchor>
    <xdr:from>
      <xdr:col>6</xdr:col>
      <xdr:colOff>47624</xdr:colOff>
      <xdr:row>4</xdr:row>
      <xdr:rowOff>66674</xdr:rowOff>
    </xdr:from>
    <xdr:to>
      <xdr:col>7</xdr:col>
      <xdr:colOff>853455</xdr:colOff>
      <xdr:row>11</xdr:row>
      <xdr:rowOff>114300</xdr:rowOff>
    </xdr:to>
    <xdr:sp macro="" textlink="">
      <xdr:nvSpPr>
        <xdr:cNvPr id="13" name="ZoneText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15174" y="1009649"/>
          <a:ext cx="2343151" cy="15811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400"/>
            </a:lnSpc>
          </a:pPr>
          <a:r>
            <a:rPr lang="fr-FR" sz="1200" baseline="0">
              <a:solidFill>
                <a:schemeClr val="dk1"/>
              </a:solidFill>
              <a:latin typeface="+mn-lt"/>
              <a:ea typeface="+mn-ea"/>
              <a:cs typeface="+mn-cs"/>
            </a:rPr>
            <a:t>Pour toutes informations concernant l'utilisation de ce document :</a:t>
          </a:r>
        </a:p>
        <a:p>
          <a:endParaRPr lang="fr-FR" sz="500"/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  <a:sym typeface="Wingdings"/>
            </a:rPr>
            <a:t> : 06 23 02 49 65</a:t>
          </a: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5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 :</a:t>
          </a:r>
        </a:p>
        <a:p>
          <a:pPr algn="ctr">
            <a:lnSpc>
              <a:spcPts val="1200"/>
            </a:lnSpc>
          </a:pPr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jacques.guigue40@sfr.fr</a:t>
          </a:r>
          <a:endParaRPr lang="fr-FR" sz="12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57150</xdr:colOff>
      <xdr:row>167</xdr:row>
      <xdr:rowOff>123824</xdr:rowOff>
    </xdr:from>
    <xdr:to>
      <xdr:col>7</xdr:col>
      <xdr:colOff>866775</xdr:colOff>
      <xdr:row>178</xdr:row>
      <xdr:rowOff>95250</xdr:rowOff>
    </xdr:to>
    <xdr:sp macro="" textlink="">
      <xdr:nvSpPr>
        <xdr:cNvPr id="14" name="ZoneTexte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962775" y="41024174"/>
          <a:ext cx="2352675" cy="254317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les ligne 80 à 97  sur ligne 167</a:t>
          </a:r>
        </a:p>
        <a:p>
          <a:pPr>
            <a:lnSpc>
              <a:spcPts val="1200"/>
            </a:lnSpc>
          </a:pPr>
          <a:endParaRPr lang="fr-FR"/>
        </a:p>
        <a:p>
          <a:pPr algn="ctr">
            <a:lnSpc>
              <a:spcPts val="1200"/>
            </a:lnSpc>
          </a:pP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 demander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au responsable de la table de marque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aseline="0">
              <a:solidFill>
                <a:srgbClr val="FF0000"/>
              </a:solidFill>
              <a:latin typeface="+mn-lt"/>
              <a:ea typeface="+mn-ea"/>
              <a:cs typeface="+mn-cs"/>
            </a:rPr>
            <a:t> ATTENTION !</a:t>
          </a:r>
        </a:p>
        <a:p>
          <a:pPr algn="ctr"/>
          <a:endParaRPr lang="fr-FR" sz="11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délégué doit avoir une clé U. S. B.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ou son ordinateur pour enregistrer  </a:t>
          </a:r>
        </a:p>
        <a:p>
          <a:pPr algn="ctr">
            <a:lnSpc>
              <a:spcPts val="1200"/>
            </a:lnSpc>
          </a:pPr>
          <a:endParaRPr lang="fr-FR" sz="11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le  "Résultat Poule"</a:t>
          </a:r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123825</xdr:colOff>
      <xdr:row>91</xdr:row>
      <xdr:rowOff>38101</xdr:rowOff>
    </xdr:from>
    <xdr:to>
      <xdr:col>7</xdr:col>
      <xdr:colOff>914400</xdr:colOff>
      <xdr:row>94</xdr:row>
      <xdr:rowOff>152400</xdr:rowOff>
    </xdr:to>
    <xdr:sp macro="" textlink="">
      <xdr:nvSpPr>
        <xdr:cNvPr id="15" name="ZoneTexte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781925" y="19688176"/>
          <a:ext cx="2333625" cy="68579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  <a:endParaRPr lang="fr-FR"/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36 à 38</a:t>
          </a:r>
        </a:p>
        <a:p>
          <a:endParaRPr lang="fr-FR" sz="1100"/>
        </a:p>
      </xdr:txBody>
    </xdr:sp>
    <xdr:clientData/>
  </xdr:twoCellAnchor>
  <xdr:twoCellAnchor>
    <xdr:from>
      <xdr:col>6</xdr:col>
      <xdr:colOff>28575</xdr:colOff>
      <xdr:row>18</xdr:row>
      <xdr:rowOff>209550</xdr:rowOff>
    </xdr:from>
    <xdr:to>
      <xdr:col>7</xdr:col>
      <xdr:colOff>771525</xdr:colOff>
      <xdr:row>22</xdr:row>
      <xdr:rowOff>161925</xdr:rowOff>
    </xdr:to>
    <xdr:sp macro="" textlink="">
      <xdr:nvSpPr>
        <xdr:cNvPr id="16" name="ZoneTexte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734300" y="4324350"/>
          <a:ext cx="2286000" cy="8667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/>
            <a:t>*</a:t>
          </a:r>
          <a:r>
            <a:rPr lang="fr-FR" sz="1400" u="sng" baseline="0">
              <a:solidFill>
                <a:srgbClr val="FF0000"/>
              </a:solidFill>
            </a:rPr>
            <a:t>Cellules C20, C21, C22</a:t>
          </a:r>
        </a:p>
        <a:p>
          <a:pPr algn="ctr"/>
          <a:endParaRPr lang="fr-FR" sz="800" b="1" baseline="0">
            <a:solidFill>
              <a:srgbClr val="FF0000"/>
            </a:solidFill>
          </a:endParaRPr>
        </a:p>
        <a:p>
          <a:pPr algn="ctr"/>
          <a:r>
            <a:rPr lang="fr-FR" sz="1400" b="1" baseline="0">
              <a:solidFill>
                <a:srgbClr val="FF0000"/>
              </a:solidFill>
            </a:rPr>
            <a:t>Les croix sont mises automatiquement</a:t>
          </a:r>
          <a:endParaRPr lang="fr-FR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247650</xdr:colOff>
      <xdr:row>14</xdr:row>
      <xdr:rowOff>209550</xdr:rowOff>
    </xdr:from>
    <xdr:to>
      <xdr:col>9</xdr:col>
      <xdr:colOff>942975</xdr:colOff>
      <xdr:row>19</xdr:row>
      <xdr:rowOff>190500</xdr:rowOff>
    </xdr:to>
    <xdr:sp macro="" textlink="">
      <xdr:nvSpPr>
        <xdr:cNvPr id="2" name="Plaqu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477500" y="3409950"/>
          <a:ext cx="1676400" cy="11239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0"/>
            <a:t>RETOUR AU MENU</a:t>
          </a:r>
        </a:p>
      </xdr:txBody>
    </xdr:sp>
    <xdr:clientData/>
  </xdr:twoCellAnchor>
  <xdr:twoCellAnchor>
    <xdr:from>
      <xdr:col>6</xdr:col>
      <xdr:colOff>104775</xdr:colOff>
      <xdr:row>74</xdr:row>
      <xdr:rowOff>104775</xdr:rowOff>
    </xdr:from>
    <xdr:to>
      <xdr:col>7</xdr:col>
      <xdr:colOff>866775</xdr:colOff>
      <xdr:row>78</xdr:row>
      <xdr:rowOff>76200</xdr:rowOff>
    </xdr:to>
    <xdr:sp macro="" textlink="">
      <xdr:nvSpPr>
        <xdr:cNvPr id="17" name="ZoneText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010400" y="165163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16 à 27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171450</xdr:colOff>
      <xdr:row>95</xdr:row>
      <xdr:rowOff>171450</xdr:rowOff>
    </xdr:from>
    <xdr:to>
      <xdr:col>8</xdr:col>
      <xdr:colOff>0</xdr:colOff>
      <xdr:row>99</xdr:row>
      <xdr:rowOff>47625</xdr:rowOff>
    </xdr:to>
    <xdr:sp macro="" textlink="">
      <xdr:nvSpPr>
        <xdr:cNvPr id="18" name="ZoneTexte 17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7829550" y="20583525"/>
          <a:ext cx="2352675" cy="6381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Prendre dans Gestion concours 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"Résultat poule" Copier puis coller ligne 40 à 42</a:t>
          </a:r>
          <a:endParaRPr lang="fr-FR">
            <a:effectLst/>
          </a:endParaRP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133350</xdr:colOff>
      <xdr:row>85</xdr:row>
      <xdr:rowOff>142875</xdr:rowOff>
    </xdr:from>
    <xdr:to>
      <xdr:col>7</xdr:col>
      <xdr:colOff>895350</xdr:colOff>
      <xdr:row>89</xdr:row>
      <xdr:rowOff>114300</xdr:rowOff>
    </xdr:to>
    <xdr:sp macro="" textlink="">
      <xdr:nvSpPr>
        <xdr:cNvPr id="19" name="ZoneTexte 18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791450" y="18649950"/>
          <a:ext cx="2305050" cy="7334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Prendre dans Gestion concours .</a:t>
          </a:r>
        </a:p>
        <a:p>
          <a:pPr algn="ctr"/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"Résultat poule" Copier puis coller ligne 29 à 34</a:t>
          </a:r>
          <a:endParaRPr lang="fr-FR"/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114300</xdr:rowOff>
    </xdr:from>
    <xdr:to>
      <xdr:col>1</xdr:col>
      <xdr:colOff>88688</xdr:colOff>
      <xdr:row>4</xdr:row>
      <xdr:rowOff>104775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14300"/>
          <a:ext cx="1669838" cy="933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QUES\Documents\FFPJP\2019\2019%20Calcul-ind-petanque%20041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oule cumul (PC)"/>
      <sheetName val="Affichage PC"/>
      <sheetName val="ED-Cumul"/>
      <sheetName val="Affichage ED-cumul"/>
      <sheetName val="ED-Partie-Perdue (PP)"/>
      <sheetName val="Affichage ED-PP"/>
      <sheetName val="Poule (PP)"/>
      <sheetName val="Affichage P PP"/>
    </sheetNames>
    <sheetDataSet>
      <sheetData sheetId="0" refreshError="1"/>
      <sheetData sheetId="1">
        <row r="34">
          <cell r="I34" t="str">
            <v>Dernière mise à jour V04102018</v>
          </cell>
        </row>
      </sheetData>
      <sheetData sheetId="2" refreshError="1"/>
      <sheetData sheetId="3">
        <row r="3">
          <cell r="K3">
            <v>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/>
  <cols>
    <col min="1" max="16384" width="11.42578125" style="242"/>
  </cols>
  <sheetData/>
  <sheetProtection password="E574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"/>
  <sheetViews>
    <sheetView showGridLines="0" tabSelected="1" topLeftCell="A14" workbookViewId="0">
      <selection activeCell="D26" sqref="D26"/>
    </sheetView>
  </sheetViews>
  <sheetFormatPr baseColWidth="10" defaultColWidth="14.7109375" defaultRowHeight="18" customHeight="1"/>
  <cols>
    <col min="1" max="1" width="23.140625" style="9" customWidth="1"/>
    <col min="2" max="2" width="12.7109375" style="206" customWidth="1"/>
    <col min="3" max="3" width="15" style="9" customWidth="1"/>
    <col min="4" max="4" width="12.7109375" style="206" customWidth="1"/>
    <col min="5" max="5" width="17.5703125" style="9" customWidth="1"/>
    <col min="6" max="6" width="9.42578125" style="9" customWidth="1"/>
    <col min="7" max="8" width="16.7109375" style="9" customWidth="1"/>
    <col min="9" max="9" width="15.85546875" style="9" bestFit="1" customWidth="1"/>
    <col min="10" max="10" width="8.42578125" style="9" customWidth="1"/>
    <col min="11" max="11" width="14.5703125" style="9" customWidth="1"/>
    <col min="12" max="16384" width="14.7109375" style="9"/>
  </cols>
  <sheetData>
    <row r="1" spans="1:12" ht="18" customHeight="1">
      <c r="A1" s="550" t="s">
        <v>169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273"/>
    </row>
    <row r="2" spans="1:12" ht="15.95" customHeight="1">
      <c r="A2" s="544" t="s">
        <v>86</v>
      </c>
      <c r="B2" s="545"/>
      <c r="C2" s="546"/>
      <c r="D2" s="547"/>
      <c r="E2" s="548"/>
      <c r="F2" s="541" t="s">
        <v>87</v>
      </c>
      <c r="G2" s="542"/>
      <c r="H2" s="543"/>
      <c r="I2" s="265"/>
      <c r="J2" s="541" t="s">
        <v>88</v>
      </c>
      <c r="K2" s="543"/>
      <c r="L2" s="273"/>
    </row>
    <row r="3" spans="1:12" ht="15.95" customHeight="1">
      <c r="A3" s="549" t="s">
        <v>126</v>
      </c>
      <c r="B3" s="549"/>
      <c r="C3" s="546"/>
      <c r="D3" s="547"/>
      <c r="E3" s="548"/>
      <c r="F3" s="541"/>
      <c r="G3" s="542"/>
      <c r="H3" s="543"/>
      <c r="I3" s="274"/>
      <c r="J3" s="290"/>
      <c r="K3" s="411">
        <f>SUM(I2)</f>
        <v>0</v>
      </c>
      <c r="L3" s="273"/>
    </row>
    <row r="4" spans="1:12" s="275" customFormat="1" ht="15.95" customHeight="1">
      <c r="A4" s="549" t="s">
        <v>149</v>
      </c>
      <c r="B4" s="549"/>
      <c r="C4" s="546"/>
      <c r="D4" s="547"/>
      <c r="E4" s="548"/>
      <c r="F4" s="355"/>
      <c r="G4" s="356"/>
      <c r="H4" s="357"/>
      <c r="I4" s="274"/>
      <c r="J4" s="290"/>
      <c r="K4" s="411"/>
      <c r="L4" s="273"/>
    </row>
    <row r="5" spans="1:12" s="275" customFormat="1" ht="15.95" customHeight="1">
      <c r="A5" s="549" t="s">
        <v>150</v>
      </c>
      <c r="B5" s="549"/>
      <c r="C5" s="546"/>
      <c r="D5" s="547"/>
      <c r="E5" s="548"/>
      <c r="F5" s="355"/>
      <c r="G5" s="356"/>
      <c r="H5" s="357"/>
      <c r="I5" s="274"/>
      <c r="J5" s="290"/>
      <c r="K5" s="411"/>
      <c r="L5" s="273"/>
    </row>
    <row r="6" spans="1:12" ht="15.95" customHeight="1">
      <c r="A6" s="544" t="s">
        <v>89</v>
      </c>
      <c r="B6" s="545"/>
      <c r="C6" s="546"/>
      <c r="D6" s="547"/>
      <c r="E6" s="548"/>
      <c r="F6" s="541" t="s">
        <v>124</v>
      </c>
      <c r="G6" s="542"/>
      <c r="H6" s="543"/>
      <c r="I6" s="351"/>
      <c r="J6" s="410">
        <f>F12*G12</f>
        <v>0</v>
      </c>
      <c r="K6" s="411">
        <f>SUM(I6*J6)</f>
        <v>0</v>
      </c>
      <c r="L6" s="273"/>
    </row>
    <row r="7" spans="1:12" ht="15.95" customHeight="1">
      <c r="A7" s="544" t="s">
        <v>67</v>
      </c>
      <c r="B7" s="545"/>
      <c r="C7" s="546"/>
      <c r="D7" s="547"/>
      <c r="E7" s="548"/>
      <c r="F7" s="541" t="s">
        <v>142</v>
      </c>
      <c r="G7" s="542"/>
      <c r="H7" s="543"/>
      <c r="I7" s="409">
        <f>ROUNDUP($I$6/2,0)</f>
        <v>0</v>
      </c>
      <c r="J7" s="291" t="s">
        <v>41</v>
      </c>
      <c r="K7" s="412">
        <f>SUM(K3:K6)</f>
        <v>0</v>
      </c>
      <c r="L7" s="273"/>
    </row>
    <row r="8" spans="1:12" ht="15.95" customHeight="1">
      <c r="A8" s="544" t="s">
        <v>130</v>
      </c>
      <c r="B8" s="545"/>
      <c r="C8" s="546"/>
      <c r="D8" s="547"/>
      <c r="E8" s="548"/>
      <c r="F8" s="541"/>
      <c r="G8" s="542"/>
      <c r="H8" s="543"/>
      <c r="I8" s="274"/>
      <c r="J8" s="292"/>
      <c r="K8" s="292"/>
      <c r="L8" s="273"/>
    </row>
    <row r="9" spans="1:12" ht="18" customHeight="1">
      <c r="A9" s="293"/>
      <c r="B9" s="294"/>
      <c r="C9" s="294"/>
      <c r="D9" s="294"/>
      <c r="E9" s="295"/>
      <c r="F9" s="295"/>
      <c r="G9" s="296"/>
      <c r="H9" s="297"/>
      <c r="I9" s="294"/>
      <c r="J9" s="294"/>
      <c r="K9" s="298"/>
      <c r="L9" s="273"/>
    </row>
    <row r="10" spans="1:12" ht="18" customHeight="1">
      <c r="A10" s="562" t="s">
        <v>139</v>
      </c>
      <c r="B10" s="563"/>
      <c r="C10" s="563"/>
      <c r="D10" s="563"/>
      <c r="E10" s="563"/>
      <c r="F10" s="563"/>
      <c r="G10" s="563"/>
      <c r="H10" s="563"/>
      <c r="I10" s="563"/>
      <c r="J10" s="564"/>
      <c r="K10" s="298"/>
      <c r="L10" s="273"/>
    </row>
    <row r="11" spans="1:12" ht="15.95" customHeight="1">
      <c r="A11" s="299"/>
      <c r="B11" s="295"/>
      <c r="C11" s="295"/>
      <c r="D11" s="295"/>
      <c r="E11" s="300"/>
      <c r="F11" s="300" t="s">
        <v>131</v>
      </c>
      <c r="G11" s="301" t="s">
        <v>90</v>
      </c>
      <c r="H11" s="295"/>
      <c r="I11" s="295"/>
      <c r="J11" s="295"/>
      <c r="K11" s="298"/>
      <c r="L11" s="273"/>
    </row>
    <row r="12" spans="1:12" ht="15.95" customHeight="1">
      <c r="A12" s="571" t="s">
        <v>161</v>
      </c>
      <c r="B12" s="572"/>
      <c r="C12" s="572"/>
      <c r="D12" s="572"/>
      <c r="E12" s="573"/>
      <c r="F12" s="362">
        <v>3</v>
      </c>
      <c r="G12" s="413">
        <f>IF(ISNUMBER(C6),6,0)+IF(ISNUMBER(C3),8,0)+IF(ISNUMBER(C4),8,0)+IF(ISNUMBER(C5),8,0)</f>
        <v>0</v>
      </c>
      <c r="H12" s="414">
        <f>SUM(F12*G12*I6)</f>
        <v>0</v>
      </c>
      <c r="I12" s="294"/>
      <c r="J12" s="294"/>
      <c r="K12" s="298"/>
      <c r="L12" s="273"/>
    </row>
    <row r="13" spans="1:12" ht="15.95" customHeight="1">
      <c r="A13" s="568" t="s">
        <v>91</v>
      </c>
      <c r="B13" s="569"/>
      <c r="C13" s="569"/>
      <c r="D13" s="569"/>
      <c r="E13" s="569"/>
      <c r="F13" s="569"/>
      <c r="G13" s="570"/>
      <c r="H13" s="415">
        <f>SUM(I2)</f>
        <v>0</v>
      </c>
      <c r="I13" s="294"/>
      <c r="J13" s="328"/>
      <c r="K13" s="298"/>
      <c r="L13" s="273"/>
    </row>
    <row r="14" spans="1:12" ht="15.95" customHeight="1">
      <c r="A14" s="528" t="s">
        <v>92</v>
      </c>
      <c r="B14" s="529"/>
      <c r="C14" s="529"/>
      <c r="D14" s="529"/>
      <c r="E14" s="529"/>
      <c r="F14" s="529"/>
      <c r="G14" s="530"/>
      <c r="H14" s="416">
        <f>SUM(H12:H13)</f>
        <v>0</v>
      </c>
      <c r="I14" s="304"/>
      <c r="J14" s="305"/>
      <c r="K14" s="298"/>
      <c r="L14" s="273"/>
    </row>
    <row r="15" spans="1:12" ht="15.95" customHeight="1">
      <c r="A15" s="559" t="s">
        <v>132</v>
      </c>
      <c r="B15" s="560"/>
      <c r="C15" s="560"/>
      <c r="D15" s="560"/>
      <c r="E15" s="560"/>
      <c r="F15" s="561"/>
      <c r="G15" s="306">
        <v>0.25</v>
      </c>
      <c r="H15" s="417">
        <f>SUM(H14*G15)</f>
        <v>0</v>
      </c>
      <c r="I15" s="304"/>
      <c r="J15" s="305"/>
      <c r="K15" s="298"/>
      <c r="L15" s="273"/>
    </row>
    <row r="16" spans="1:12" ht="15.95" customHeight="1">
      <c r="A16" s="556" t="s">
        <v>140</v>
      </c>
      <c r="B16" s="557"/>
      <c r="C16" s="557"/>
      <c r="D16" s="557"/>
      <c r="E16" s="557"/>
      <c r="F16" s="558"/>
      <c r="G16" s="307">
        <v>0.6</v>
      </c>
      <c r="H16" s="418">
        <f>SUM(H15*G16)</f>
        <v>0</v>
      </c>
      <c r="I16" s="304"/>
      <c r="J16" s="305"/>
      <c r="K16" s="298"/>
      <c r="L16" s="273"/>
    </row>
    <row r="17" spans="1:13" s="63" customFormat="1" ht="15.95" customHeight="1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</row>
    <row r="18" spans="1:13" ht="18" customHeight="1">
      <c r="A18" s="295"/>
      <c r="B18" s="295"/>
      <c r="C18" s="295"/>
      <c r="D18" s="295"/>
      <c r="E18" s="295"/>
      <c r="F18" s="295"/>
      <c r="G18" s="303"/>
      <c r="H18" s="308"/>
      <c r="I18" s="304"/>
      <c r="J18" s="305"/>
      <c r="K18" s="298"/>
      <c r="L18" s="309"/>
      <c r="M18" s="275"/>
    </row>
    <row r="19" spans="1:13" ht="18" customHeight="1">
      <c r="A19" s="527" t="s">
        <v>133</v>
      </c>
      <c r="B19" s="527"/>
      <c r="C19" s="527"/>
      <c r="D19" s="527"/>
      <c r="E19" s="527"/>
      <c r="F19" s="527"/>
      <c r="G19" s="527"/>
      <c r="H19" s="527"/>
      <c r="I19" s="527"/>
      <c r="J19" s="527"/>
      <c r="K19" s="298"/>
      <c r="L19" s="273"/>
      <c r="M19" s="275"/>
    </row>
    <row r="20" spans="1:13" ht="18" customHeight="1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8"/>
      <c r="L20" s="273"/>
      <c r="M20" s="275"/>
    </row>
    <row r="21" spans="1:13" ht="15">
      <c r="A21" s="294"/>
      <c r="B21" s="553" t="s">
        <v>92</v>
      </c>
      <c r="C21" s="554"/>
      <c r="D21" s="555"/>
      <c r="E21" s="498">
        <f>SUM(K7)</f>
        <v>0</v>
      </c>
      <c r="F21" s="299"/>
      <c r="G21" s="537" t="s">
        <v>134</v>
      </c>
      <c r="H21" s="538"/>
      <c r="I21" s="538"/>
      <c r="J21" s="538"/>
      <c r="K21" s="538"/>
      <c r="L21"/>
    </row>
    <row r="22" spans="1:13" ht="30" customHeight="1">
      <c r="A22" s="311"/>
      <c r="B22" s="312" t="s">
        <v>127</v>
      </c>
      <c r="C22" s="312" t="s">
        <v>93</v>
      </c>
      <c r="D22" s="313" t="s">
        <v>94</v>
      </c>
      <c r="E22" s="314" t="s">
        <v>95</v>
      </c>
      <c r="F22" s="369"/>
      <c r="G22" s="296"/>
      <c r="H22" s="295"/>
      <c r="I22" s="295"/>
      <c r="J22" s="295"/>
      <c r="K22" s="298"/>
      <c r="L22"/>
    </row>
    <row r="23" spans="1:13" ht="18" customHeight="1">
      <c r="A23" s="354" t="s">
        <v>135</v>
      </c>
      <c r="B23" s="413">
        <f>SUM(I7)</f>
        <v>0</v>
      </c>
      <c r="C23" s="415">
        <v>0</v>
      </c>
      <c r="D23" s="419">
        <f>SUM(B23*C23)</f>
        <v>0</v>
      </c>
      <c r="E23" s="415">
        <f>SUM(E21)</f>
        <v>0</v>
      </c>
      <c r="F23" s="370"/>
      <c r="G23" s="368"/>
      <c r="H23" s="316"/>
      <c r="I23" s="295"/>
      <c r="J23" s="295"/>
      <c r="K23" s="298"/>
      <c r="L23"/>
    </row>
    <row r="24" spans="1:13" ht="18" customHeight="1">
      <c r="A24" s="354" t="s">
        <v>116</v>
      </c>
      <c r="B24" s="413">
        <f>ROUNDUP($B$23/2,0)</f>
        <v>0</v>
      </c>
      <c r="C24" s="415">
        <v>0</v>
      </c>
      <c r="D24" s="419">
        <f t="shared" ref="D24:D33" si="0">SUM(B24*C24)</f>
        <v>0</v>
      </c>
      <c r="E24" s="420">
        <f>SUM(E23-D24)</f>
        <v>0</v>
      </c>
      <c r="F24" s="370"/>
      <c r="G24" s="317"/>
      <c r="H24" s="317"/>
      <c r="I24" s="317"/>
      <c r="J24" s="295"/>
      <c r="K24" s="298"/>
      <c r="L24"/>
    </row>
    <row r="25" spans="1:13" ht="18" customHeight="1">
      <c r="A25" s="354" t="s">
        <v>97</v>
      </c>
      <c r="B25" s="413">
        <f>IF(B24&gt;=128,B24-128,IF(B24&gt;=64,B24-"64",IF(B24&gt;=32,B24-"32",IF(B24&gt;=16,B24-16,0))))</f>
        <v>0</v>
      </c>
      <c r="C25" s="433">
        <v>0</v>
      </c>
      <c r="D25" s="419">
        <f t="shared" si="0"/>
        <v>0</v>
      </c>
      <c r="E25" s="420">
        <f>SUM(E24-D25)</f>
        <v>0</v>
      </c>
      <c r="F25" s="371"/>
      <c r="G25" s="318"/>
      <c r="H25" s="318"/>
      <c r="I25" s="319"/>
      <c r="J25" s="303"/>
      <c r="K25" s="303"/>
      <c r="L25"/>
    </row>
    <row r="26" spans="1:13" ht="18" customHeight="1">
      <c r="A26" s="354" t="s">
        <v>98</v>
      </c>
      <c r="B26" s="413">
        <f>IF(B24-B25=128,128/2,0)</f>
        <v>0</v>
      </c>
      <c r="C26" s="433">
        <v>0</v>
      </c>
      <c r="D26" s="419">
        <f t="shared" si="0"/>
        <v>0</v>
      </c>
      <c r="E26" s="420">
        <f t="shared" ref="E26:E32" si="1">SUM(E25-D26)</f>
        <v>0</v>
      </c>
      <c r="F26" s="371"/>
      <c r="G26" s="318"/>
      <c r="H26" s="318"/>
      <c r="I26" s="319"/>
      <c r="J26" s="303"/>
      <c r="K26" s="303"/>
      <c r="L26"/>
    </row>
    <row r="27" spans="1:13" ht="18" customHeight="1">
      <c r="A27" s="354" t="s">
        <v>99</v>
      </c>
      <c r="B27" s="413">
        <f>IF(B24-B25=64,32,IF(B26=64,B26/2,0))</f>
        <v>0</v>
      </c>
      <c r="C27" s="433">
        <v>0</v>
      </c>
      <c r="D27" s="419">
        <f t="shared" si="0"/>
        <v>0</v>
      </c>
      <c r="E27" s="420">
        <f t="shared" si="1"/>
        <v>0</v>
      </c>
      <c r="F27" s="371"/>
      <c r="G27" s="303"/>
      <c r="H27" s="303"/>
      <c r="I27" s="303"/>
      <c r="J27" s="303"/>
      <c r="K27" s="303"/>
      <c r="L27"/>
    </row>
    <row r="28" spans="1:13" s="275" customFormat="1" ht="18" customHeight="1">
      <c r="A28" s="315" t="s">
        <v>100</v>
      </c>
      <c r="B28" s="413">
        <f>IF(B24-B25=32,16,IF(B27=32,B27/2,0))</f>
        <v>0</v>
      </c>
      <c r="C28" s="433">
        <v>0</v>
      </c>
      <c r="D28" s="419">
        <f t="shared" si="0"/>
        <v>0</v>
      </c>
      <c r="E28" s="420">
        <f t="shared" si="1"/>
        <v>0</v>
      </c>
      <c r="F28" s="371"/>
      <c r="G28" s="303"/>
      <c r="H28" s="303"/>
      <c r="I28" s="303"/>
      <c r="J28" s="303"/>
      <c r="K28" s="303"/>
      <c r="L28" s="273"/>
    </row>
    <row r="29" spans="1:13" ht="18" customHeight="1">
      <c r="A29" s="315" t="s">
        <v>101</v>
      </c>
      <c r="B29" s="364">
        <v>8</v>
      </c>
      <c r="C29" s="434">
        <v>0</v>
      </c>
      <c r="D29" s="419">
        <f t="shared" si="0"/>
        <v>0</v>
      </c>
      <c r="E29" s="420">
        <f t="shared" si="1"/>
        <v>0</v>
      </c>
      <c r="F29" s="371"/>
      <c r="G29" s="296"/>
      <c r="H29" s="295"/>
      <c r="I29" s="295"/>
      <c r="J29" s="295"/>
      <c r="K29" s="298"/>
      <c r="L29" s="245"/>
      <c r="M29" s="275"/>
    </row>
    <row r="30" spans="1:13" ht="18" customHeight="1">
      <c r="A30" s="315" t="s">
        <v>128</v>
      </c>
      <c r="B30" s="365">
        <v>4</v>
      </c>
      <c r="C30" s="433">
        <v>0</v>
      </c>
      <c r="D30" s="419">
        <f t="shared" si="0"/>
        <v>0</v>
      </c>
      <c r="E30" s="420">
        <f t="shared" si="1"/>
        <v>0</v>
      </c>
      <c r="F30" s="371"/>
      <c r="G30" s="296"/>
      <c r="H30" s="295"/>
      <c r="I30" s="295"/>
      <c r="J30" s="295"/>
      <c r="K30" s="298"/>
      <c r="L30" s="245"/>
      <c r="M30" s="275"/>
    </row>
    <row r="31" spans="1:13" ht="18" customHeight="1">
      <c r="A31" s="315" t="s">
        <v>136</v>
      </c>
      <c r="B31" s="364">
        <v>2</v>
      </c>
      <c r="C31" s="433">
        <v>0</v>
      </c>
      <c r="D31" s="419">
        <f t="shared" si="0"/>
        <v>0</v>
      </c>
      <c r="E31" s="420">
        <f t="shared" si="1"/>
        <v>0</v>
      </c>
      <c r="F31" s="371"/>
      <c r="G31" s="526"/>
      <c r="H31" s="526"/>
      <c r="I31" s="329"/>
      <c r="J31" s="330"/>
      <c r="K31" s="331"/>
      <c r="L31" s="245"/>
      <c r="M31" s="275"/>
    </row>
    <row r="32" spans="1:13" ht="18" customHeight="1">
      <c r="A32" s="332" t="s">
        <v>129</v>
      </c>
      <c r="B32" s="366">
        <v>1</v>
      </c>
      <c r="C32" s="433">
        <v>0</v>
      </c>
      <c r="D32" s="419">
        <f t="shared" si="0"/>
        <v>0</v>
      </c>
      <c r="E32" s="420">
        <f t="shared" si="1"/>
        <v>0</v>
      </c>
      <c r="F32" s="371"/>
      <c r="G32" s="531" t="s">
        <v>143</v>
      </c>
      <c r="H32" s="531"/>
      <c r="I32" s="533">
        <f>SUM(C33)</f>
        <v>0</v>
      </c>
      <c r="J32" s="535" t="s">
        <v>137</v>
      </c>
      <c r="K32" s="539">
        <f>SUM(H15)</f>
        <v>0</v>
      </c>
      <c r="L32" s="245"/>
      <c r="M32" s="275"/>
    </row>
    <row r="33" spans="1:13" ht="18" customHeight="1">
      <c r="A33" s="315" t="s">
        <v>85</v>
      </c>
      <c r="B33" s="366">
        <v>1</v>
      </c>
      <c r="C33" s="415">
        <f>SUM(E32)</f>
        <v>0</v>
      </c>
      <c r="D33" s="419">
        <f t="shared" si="0"/>
        <v>0</v>
      </c>
      <c r="E33" s="420">
        <f>SUM(E32-D33)</f>
        <v>0</v>
      </c>
      <c r="F33" s="371"/>
      <c r="G33" s="532"/>
      <c r="H33" s="532"/>
      <c r="I33" s="534"/>
      <c r="J33" s="536"/>
      <c r="K33" s="540"/>
      <c r="L33" s="245"/>
      <c r="M33" s="275"/>
    </row>
    <row r="34" spans="1:13" ht="18" customHeight="1">
      <c r="A34" s="565"/>
      <c r="B34" s="565"/>
      <c r="C34" s="565"/>
      <c r="D34" s="421">
        <f>SUM(D23:D33)</f>
        <v>0</v>
      </c>
      <c r="E34" s="422"/>
      <c r="F34" s="323"/>
      <c r="G34" s="566"/>
      <c r="H34" s="567"/>
      <c r="I34" s="567"/>
      <c r="J34" s="567"/>
      <c r="K34" s="567"/>
      <c r="L34" s="245"/>
      <c r="M34" s="275"/>
    </row>
    <row r="35" spans="1:13" ht="18" customHeight="1">
      <c r="A35" s="324"/>
      <c r="B35" s="325"/>
      <c r="C35" s="376"/>
      <c r="D35" s="499"/>
      <c r="E35" s="322"/>
      <c r="F35" s="378">
        <f>IF(I32&lt;0.25*D34,0,1)</f>
        <v>1</v>
      </c>
      <c r="G35" s="379" t="s">
        <v>85</v>
      </c>
      <c r="H35" s="423">
        <f>SUM(C33)</f>
        <v>0</v>
      </c>
      <c r="I35" s="424" t="e">
        <f>SUM(H35/D34)</f>
        <v>#DIV/0!</v>
      </c>
      <c r="J35" s="524" t="str">
        <f>IF(F35=0,"Répartition correcte","Répartition incorrecte")</f>
        <v>Répartition incorrecte</v>
      </c>
      <c r="K35" s="524"/>
      <c r="L35" s="245"/>
      <c r="M35" s="275"/>
    </row>
    <row r="36" spans="1:13" ht="18" customHeight="1">
      <c r="A36" s="372"/>
      <c r="B36" s="375"/>
      <c r="C36" s="272"/>
      <c r="D36" s="500"/>
      <c r="E36" s="326"/>
      <c r="F36" s="378">
        <f>IF(H36&gt;=0.6*H35,0,1)</f>
        <v>0</v>
      </c>
      <c r="G36" s="380" t="s">
        <v>129</v>
      </c>
      <c r="H36" s="425">
        <f>SUM(C32)</f>
        <v>0</v>
      </c>
      <c r="I36" s="426" t="e">
        <f>SUM(H36/H35)</f>
        <v>#DIV/0!</v>
      </c>
      <c r="J36" s="524" t="str">
        <f>IF(F36=0,"Répartition correcte","Répartition incorrecte")</f>
        <v>Répartition correcte</v>
      </c>
      <c r="K36" s="524"/>
      <c r="L36" s="245"/>
      <c r="M36" s="275"/>
    </row>
    <row r="37" spans="1:13" ht="18" customHeight="1">
      <c r="A37" s="249" t="s">
        <v>103</v>
      </c>
      <c r="B37" s="373" t="str">
        <f>IF(F12=3,"TRIPLETTES : 3 chèques de : ",IF(F12=2,"DOUBLETTES : 2 chèques deE : ",IF(F12=1,"TETE A TETE : 1 chèque de : ","")))</f>
        <v xml:space="preserve">TRIPLETTES : 3 chèques de : </v>
      </c>
      <c r="C37" s="333"/>
      <c r="D37" s="427">
        <f>IF(F12=3,(C33)/3,IF(F12=2,(C33)/2,IF(F12=1,(C33)/1,0)))</f>
        <v>0</v>
      </c>
      <c r="E37" s="326"/>
      <c r="F37" s="317"/>
      <c r="G37" s="552"/>
      <c r="H37" s="552"/>
      <c r="I37" s="552"/>
      <c r="J37" s="552"/>
      <c r="K37" s="359"/>
      <c r="L37" s="245"/>
      <c r="M37" s="275"/>
    </row>
    <row r="38" spans="1:13" ht="18" customHeight="1">
      <c r="A38" s="360" t="s">
        <v>104</v>
      </c>
      <c r="B38" s="374" t="str">
        <f>IF(F12=3,"TRIPLETTES : 3 chèques de : ",IF(F12=2,"DOUBLETTES : 2 chèques de : ",IF(F12=1,"TETE A TETE : 1 chèque de : ","")))</f>
        <v xml:space="preserve">TRIPLETTES : 3 chèques de : </v>
      </c>
      <c r="C38" s="334"/>
      <c r="D38" s="428">
        <f>IF(F12=3,C32/3,IF(F12=2,C32/2,IF(F12=1,C32/1,0)))</f>
        <v>0</v>
      </c>
      <c r="E38" s="327"/>
      <c r="F38" s="551"/>
      <c r="G38" s="551"/>
      <c r="H38" s="551"/>
      <c r="I38" s="551"/>
      <c r="J38" s="551"/>
      <c r="K38" s="551"/>
      <c r="L38" s="551"/>
      <c r="M38" s="551"/>
    </row>
    <row r="39" spans="1:13" s="275" customFormat="1" ht="18" customHeight="1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</row>
    <row r="40" spans="1:13" s="275" customFormat="1" ht="18" customHeight="1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</row>
    <row r="41" spans="1:13" s="275" customFormat="1" ht="18" customHeight="1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</row>
    <row r="42" spans="1:13" s="275" customFormat="1" ht="18" customHeight="1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</row>
    <row r="43" spans="1:13" s="275" customFormat="1" ht="18" customHeight="1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</row>
    <row r="44" spans="1:13" s="275" customFormat="1" ht="18" customHeight="1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</row>
    <row r="45" spans="1:13" s="275" customFormat="1" ht="18" customHeight="1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</row>
    <row r="46" spans="1:13" ht="18" customHeight="1">
      <c r="A46"/>
      <c r="B46"/>
      <c r="C46"/>
      <c r="D46"/>
      <c r="E46"/>
      <c r="F46"/>
      <c r="G46"/>
      <c r="H46"/>
      <c r="I46"/>
      <c r="J46"/>
      <c r="K46"/>
      <c r="L46"/>
    </row>
  </sheetData>
  <mergeCells count="42">
    <mergeCell ref="F38:M38"/>
    <mergeCell ref="G37:J37"/>
    <mergeCell ref="B21:D21"/>
    <mergeCell ref="A5:B5"/>
    <mergeCell ref="C5:E5"/>
    <mergeCell ref="A8:B8"/>
    <mergeCell ref="C8:E8"/>
    <mergeCell ref="A16:F16"/>
    <mergeCell ref="A15:F15"/>
    <mergeCell ref="A10:J10"/>
    <mergeCell ref="A34:C34"/>
    <mergeCell ref="G34:K34"/>
    <mergeCell ref="F8:H8"/>
    <mergeCell ref="A13:G13"/>
    <mergeCell ref="A12:E12"/>
    <mergeCell ref="C6:E6"/>
    <mergeCell ref="A1:K1"/>
    <mergeCell ref="A2:B2"/>
    <mergeCell ref="C2:E2"/>
    <mergeCell ref="F2:H2"/>
    <mergeCell ref="J2:K2"/>
    <mergeCell ref="A3:B3"/>
    <mergeCell ref="A4:B4"/>
    <mergeCell ref="C4:E4"/>
    <mergeCell ref="C3:E3"/>
    <mergeCell ref="F3:H3"/>
    <mergeCell ref="F6:H6"/>
    <mergeCell ref="A7:B7"/>
    <mergeCell ref="C7:E7"/>
    <mergeCell ref="F7:H7"/>
    <mergeCell ref="A6:B6"/>
    <mergeCell ref="A14:G14"/>
    <mergeCell ref="G32:H33"/>
    <mergeCell ref="I32:I33"/>
    <mergeCell ref="J32:J33"/>
    <mergeCell ref="G21:K21"/>
    <mergeCell ref="K32:K33"/>
    <mergeCell ref="J35:K35"/>
    <mergeCell ref="J36:K36"/>
    <mergeCell ref="A17:M17"/>
    <mergeCell ref="G31:H31"/>
    <mergeCell ref="A19:J19"/>
  </mergeCells>
  <conditionalFormatting sqref="I34">
    <cfRule type="expression" dxfId="25" priority="27" stopIfTrue="1">
      <formula>$G$32=0</formula>
    </cfRule>
    <cfRule type="expression" dxfId="24" priority="28" stopIfTrue="1">
      <formula>$G$32=1</formula>
    </cfRule>
  </conditionalFormatting>
  <conditionalFormatting sqref="J35:K35">
    <cfRule type="containsText" dxfId="23" priority="10" operator="containsText" text="Répartition incorrecte">
      <formula>NOT(ISERROR(SEARCH("Répartition incorrecte",J35)))</formula>
    </cfRule>
    <cfRule type="containsText" dxfId="22" priority="11" operator="containsText" text="Répartition correcte">
      <formula>NOT(ISERROR(SEARCH("Répartition correcte",J35)))</formula>
    </cfRule>
  </conditionalFormatting>
  <conditionalFormatting sqref="J36:K36">
    <cfRule type="containsText" dxfId="21" priority="6" operator="containsText" text="Répartition incorrecte">
      <formula>NOT(ISERROR(SEARCH("Répartition incorrecte",J36)))</formula>
    </cfRule>
    <cfRule type="containsText" dxfId="20" priority="7" operator="containsText" text="Répartition incorrecte">
      <formula>NOT(ISERROR(SEARCH("Répartition incorrecte",J36)))</formula>
    </cfRule>
    <cfRule type="containsText" dxfId="19" priority="8" operator="containsText" text="Répartition correcte">
      <formula>NOT(ISERROR(SEARCH("Répartition correcte",J36)))</formula>
    </cfRule>
    <cfRule type="containsText" dxfId="18" priority="9" operator="containsText" text="Répartition correcte">
      <formula>NOT(ISERROR(SEARCH("Répartition correcte",J36)))</formula>
    </cfRule>
  </conditionalFormatting>
  <conditionalFormatting sqref="H35">
    <cfRule type="cellIs" dxfId="17" priority="1" operator="greaterThanOrEqual">
      <formula>"H13"</formula>
    </cfRule>
    <cfRule type="cellIs" dxfId="16" priority="2" operator="greaterThan">
      <formula>"K29"</formula>
    </cfRule>
    <cfRule type="cellIs" dxfId="15" priority="3" operator="greaterThan">
      <formula>"K29"</formula>
    </cfRule>
    <cfRule type="cellIs" dxfId="14" priority="5" operator="greaterThan">
      <formula>"25%*D31"</formula>
    </cfRule>
  </conditionalFormatting>
  <conditionalFormatting sqref="I32:I33">
    <cfRule type="cellIs" dxfId="13" priority="4" operator="greaterThan">
      <formula>"K29"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5" ht="23.25">
      <c r="A1" s="581" t="s">
        <v>155</v>
      </c>
      <c r="B1" s="581"/>
      <c r="C1" s="581"/>
      <c r="D1" s="581"/>
      <c r="E1" s="581"/>
    </row>
    <row r="2" spans="1:5" ht="21.95" customHeight="1">
      <c r="A2" s="336" t="s">
        <v>105</v>
      </c>
      <c r="B2" s="574" t="str">
        <f>IF(' ED PARTIE PERDUE'!C2=0,"",' ED PARTIE PERDUE'!C2)</f>
        <v/>
      </c>
      <c r="C2" s="582"/>
      <c r="D2" s="584"/>
      <c r="E2" s="585"/>
    </row>
    <row r="3" spans="1:5" ht="21.95" customHeight="1">
      <c r="A3" s="337" t="s">
        <v>151</v>
      </c>
      <c r="B3" s="574" t="str">
        <f>IF(' ED PARTIE PERDUE'!C3=0,"",' ED PARTIE PERDUE'!C3)</f>
        <v/>
      </c>
      <c r="C3" s="582"/>
      <c r="D3" s="586"/>
      <c r="E3" s="587"/>
    </row>
    <row r="4" spans="1:5" s="273" customFormat="1" ht="21.95" customHeight="1">
      <c r="A4" s="337" t="s">
        <v>149</v>
      </c>
      <c r="B4" s="574" t="str">
        <f>IF(' ED PARTIE PERDUE'!C4=0,"",' ED PARTIE PERDUE'!C4)</f>
        <v/>
      </c>
      <c r="C4" s="575"/>
      <c r="D4" s="586"/>
      <c r="E4" s="587"/>
    </row>
    <row r="5" spans="1:5" s="273" customFormat="1" ht="21.95" customHeight="1">
      <c r="A5" s="337" t="s">
        <v>150</v>
      </c>
      <c r="B5" s="574" t="str">
        <f>IF(' ED PARTIE PERDUE'!C5=0,"",' ED PARTIE PERDUE'!C5)</f>
        <v/>
      </c>
      <c r="C5" s="575"/>
      <c r="D5" s="586"/>
      <c r="E5" s="587"/>
    </row>
    <row r="6" spans="1:5" ht="21.95" customHeight="1">
      <c r="A6" s="337" t="s">
        <v>89</v>
      </c>
      <c r="B6" s="574" t="str">
        <f>IF(' ED PARTIE PERDUE'!C6=0,"",' ED PARTIE PERDUE'!C6)</f>
        <v/>
      </c>
      <c r="C6" s="582"/>
      <c r="D6" s="586"/>
      <c r="E6" s="587"/>
    </row>
    <row r="7" spans="1:5" ht="21.95" customHeight="1">
      <c r="A7" s="338" t="s">
        <v>67</v>
      </c>
      <c r="B7" s="583" t="str">
        <f>IF(' ED PARTIE PERDUE'!C7=0,"",' ED PARTIE PERDUE'!C7)</f>
        <v/>
      </c>
      <c r="C7" s="582"/>
      <c r="D7" s="588"/>
      <c r="E7" s="589"/>
    </row>
    <row r="8" spans="1:5" ht="4.5" customHeight="1">
      <c r="A8" s="338"/>
      <c r="B8" s="339"/>
      <c r="C8" s="339"/>
      <c r="D8" s="352"/>
      <c r="E8" s="353"/>
    </row>
    <row r="9" spans="1:5" ht="24.95" customHeight="1">
      <c r="A9" s="339" t="s">
        <v>138</v>
      </c>
      <c r="B9" s="339" t="s">
        <v>107</v>
      </c>
      <c r="C9" s="339" t="s">
        <v>41</v>
      </c>
      <c r="D9" s="590" t="s">
        <v>132</v>
      </c>
      <c r="E9" s="591"/>
    </row>
    <row r="10" spans="1:5" ht="24.95" customHeight="1">
      <c r="A10" s="339">
        <f>SUM(' ED PARTIE PERDUE'!I6)</f>
        <v>0</v>
      </c>
      <c r="B10" s="486">
        <f>SUM(' ED PARTIE PERDUE'!J6)</f>
        <v>0</v>
      </c>
      <c r="C10" s="487">
        <f>SUM(' ED PARTIE PERDUE'!K6)</f>
        <v>0</v>
      </c>
      <c r="D10" s="592" t="s">
        <v>140</v>
      </c>
      <c r="E10" s="593"/>
    </row>
    <row r="11" spans="1:5" ht="24.95" customHeight="1">
      <c r="A11" s="339" t="s">
        <v>108</v>
      </c>
      <c r="B11" s="576">
        <f>SUM(' ED PARTIE PERDUE'!I2)</f>
        <v>0</v>
      </c>
      <c r="C11" s="577"/>
      <c r="D11" s="336" t="s">
        <v>85</v>
      </c>
      <c r="E11" s="450" t="e">
        <f>C26/B12</f>
        <v>#DIV/0!</v>
      </c>
    </row>
    <row r="12" spans="1:5" ht="24.95" customHeight="1">
      <c r="A12" s="340" t="s">
        <v>109</v>
      </c>
      <c r="B12" s="576">
        <f>SUM(' ED PARTIE PERDUE'!K7)</f>
        <v>0</v>
      </c>
      <c r="C12" s="577"/>
      <c r="D12" s="336" t="s">
        <v>129</v>
      </c>
      <c r="E12" s="451" t="e">
        <f>C25/C26</f>
        <v>#DIV/0!</v>
      </c>
    </row>
    <row r="13" spans="1:5" ht="4.5" customHeight="1">
      <c r="A13" s="341"/>
      <c r="B13" s="342"/>
      <c r="C13" s="342"/>
      <c r="D13" s="343"/>
      <c r="E13" s="344"/>
    </row>
    <row r="14" spans="1:5" ht="23.25">
      <c r="A14" s="578" t="s">
        <v>110</v>
      </c>
      <c r="B14" s="579"/>
      <c r="C14" s="579"/>
      <c r="D14" s="579"/>
      <c r="E14" s="580"/>
    </row>
    <row r="15" spans="1:5" ht="42">
      <c r="A15" s="345" t="s">
        <v>111</v>
      </c>
      <c r="B15" s="361" t="s">
        <v>112</v>
      </c>
      <c r="C15" s="361" t="s">
        <v>93</v>
      </c>
      <c r="D15" s="361" t="s">
        <v>141</v>
      </c>
      <c r="E15" s="383" t="s">
        <v>144</v>
      </c>
    </row>
    <row r="16" spans="1:5" ht="18.75" customHeight="1">
      <c r="A16" s="339" t="s">
        <v>135</v>
      </c>
      <c r="B16" s="488">
        <f>(' ED PARTIE PERDUE'!B23)</f>
        <v>0</v>
      </c>
      <c r="C16" s="489">
        <f>SUM(' ED PARTIE PERDUE'!C23)</f>
        <v>0</v>
      </c>
      <c r="D16" s="489">
        <f>SUM(' ED PARTIE PERDUE'!D23)</f>
        <v>0</v>
      </c>
      <c r="E16" s="490">
        <f>SUM(' ED PARTIE PERDUE'!E23)</f>
        <v>0</v>
      </c>
    </row>
    <row r="17" spans="1:5" ht="18.75">
      <c r="A17" s="339" t="s">
        <v>116</v>
      </c>
      <c r="B17" s="488">
        <f>(' ED PARTIE PERDUE'!B24)</f>
        <v>0</v>
      </c>
      <c r="C17" s="489">
        <f>SUM(' ED PARTIE PERDUE'!C24)</f>
        <v>0</v>
      </c>
      <c r="D17" s="489">
        <f>SUM(' ED PARTIE PERDUE'!D24)</f>
        <v>0</v>
      </c>
      <c r="E17" s="490">
        <f>SUM(' ED PARTIE PERDUE'!E24)</f>
        <v>0</v>
      </c>
    </row>
    <row r="18" spans="1:5" ht="18.75">
      <c r="A18" s="339" t="s">
        <v>97</v>
      </c>
      <c r="B18" s="488">
        <f>(' ED PARTIE PERDUE'!B25)</f>
        <v>0</v>
      </c>
      <c r="C18" s="489">
        <f>SUM(' ED PARTIE PERDUE'!C25)</f>
        <v>0</v>
      </c>
      <c r="D18" s="489">
        <f>SUM(' ED PARTIE PERDUE'!D25)</f>
        <v>0</v>
      </c>
      <c r="E18" s="490">
        <f>SUM(' ED PARTIE PERDUE'!E25)</f>
        <v>0</v>
      </c>
    </row>
    <row r="19" spans="1:5" ht="18.75">
      <c r="A19" s="339" t="s">
        <v>98</v>
      </c>
      <c r="B19" s="488">
        <f>(' ED PARTIE PERDUE'!B26)</f>
        <v>0</v>
      </c>
      <c r="C19" s="489">
        <f>SUM(' ED PARTIE PERDUE'!C26)</f>
        <v>0</v>
      </c>
      <c r="D19" s="489">
        <f>SUM(' ED PARTIE PERDUE'!D26)</f>
        <v>0</v>
      </c>
      <c r="E19" s="490">
        <f>SUM(' ED PARTIE PERDUE'!E26)</f>
        <v>0</v>
      </c>
    </row>
    <row r="20" spans="1:5" ht="18.75">
      <c r="A20" s="339" t="s">
        <v>99</v>
      </c>
      <c r="B20" s="488">
        <f>(' ED PARTIE PERDUE'!B27)</f>
        <v>0</v>
      </c>
      <c r="C20" s="489">
        <f>SUM(' ED PARTIE PERDUE'!C27)</f>
        <v>0</v>
      </c>
      <c r="D20" s="489">
        <f>SUM(' ED PARTIE PERDUE'!D27)</f>
        <v>0</v>
      </c>
      <c r="E20" s="490">
        <f>SUM(' ED PARTIE PERDUE'!E27)</f>
        <v>0</v>
      </c>
    </row>
    <row r="21" spans="1:5" s="273" customFormat="1" ht="18.75">
      <c r="A21" s="266" t="s">
        <v>100</v>
      </c>
      <c r="B21" s="488">
        <f>(' ED PARTIE PERDUE'!B28)</f>
        <v>0</v>
      </c>
      <c r="C21" s="489">
        <f>SUM(' ED PARTIE PERDUE'!C28)</f>
        <v>0</v>
      </c>
      <c r="D21" s="489">
        <f>SUM(' ED PARTIE PERDUE'!D28)</f>
        <v>0</v>
      </c>
      <c r="E21" s="490">
        <f>SUM(' ED PARTIE PERDUE'!E28)</f>
        <v>0</v>
      </c>
    </row>
    <row r="22" spans="1:5" ht="18.75">
      <c r="A22" s="266" t="s">
        <v>101</v>
      </c>
      <c r="B22" s="488">
        <f>(' ED PARTIE PERDUE'!B29)</f>
        <v>8</v>
      </c>
      <c r="C22" s="489">
        <f>SUM(' ED PARTIE PERDUE'!C29)</f>
        <v>0</v>
      </c>
      <c r="D22" s="489">
        <f>SUM(' ED PARTIE PERDUE'!D29)</f>
        <v>0</v>
      </c>
      <c r="E22" s="490">
        <f>SUM(' ED PARTIE PERDUE'!E29)</f>
        <v>0</v>
      </c>
    </row>
    <row r="23" spans="1:5" ht="18.75">
      <c r="A23" s="266" t="s">
        <v>128</v>
      </c>
      <c r="B23" s="488">
        <f>(' ED PARTIE PERDUE'!B30)</f>
        <v>4</v>
      </c>
      <c r="C23" s="489">
        <f>SUM(' ED PARTIE PERDUE'!C30)</f>
        <v>0</v>
      </c>
      <c r="D23" s="489">
        <f>SUM(' ED PARTIE PERDUE'!D30)</f>
        <v>0</v>
      </c>
      <c r="E23" s="490">
        <f>SUM(' ED PARTIE PERDUE'!E30)</f>
        <v>0</v>
      </c>
    </row>
    <row r="24" spans="1:5" ht="18.75">
      <c r="A24" s="266" t="s">
        <v>136</v>
      </c>
      <c r="B24" s="488">
        <f>(' ED PARTIE PERDUE'!B31)</f>
        <v>2</v>
      </c>
      <c r="C24" s="489">
        <f>SUM(' ED PARTIE PERDUE'!C31)</f>
        <v>0</v>
      </c>
      <c r="D24" s="489">
        <f>SUM(' ED PARTIE PERDUE'!D31)</f>
        <v>0</v>
      </c>
      <c r="E24" s="490">
        <f>SUM(' ED PARTIE PERDUE'!E31)</f>
        <v>0</v>
      </c>
    </row>
    <row r="25" spans="1:5" ht="18.75">
      <c r="A25" s="266" t="s">
        <v>129</v>
      </c>
      <c r="B25" s="488">
        <f>(' ED PARTIE PERDUE'!B32)</f>
        <v>1</v>
      </c>
      <c r="C25" s="489">
        <f>SUM(' ED PARTIE PERDUE'!C32)</f>
        <v>0</v>
      </c>
      <c r="D25" s="489">
        <f>SUM(' ED PARTIE PERDUE'!D32)</f>
        <v>0</v>
      </c>
      <c r="E25" s="490">
        <f>SUM(' ED PARTIE PERDUE'!E32)</f>
        <v>0</v>
      </c>
    </row>
    <row r="26" spans="1:5" ht="18.75">
      <c r="A26" s="266" t="s">
        <v>85</v>
      </c>
      <c r="B26" s="488">
        <f>(' ED PARTIE PERDUE'!B33)</f>
        <v>1</v>
      </c>
      <c r="C26" s="489">
        <f>SUM(' ED PARTIE PERDUE'!C33)</f>
        <v>0</v>
      </c>
      <c r="D26" s="489">
        <f>SUM(' ED PARTIE PERDUE'!D33)</f>
        <v>0</v>
      </c>
      <c r="E26" s="490">
        <f>SUM(' ED PARTIE PERDUE'!E33)</f>
        <v>0</v>
      </c>
    </row>
    <row r="27" spans="1:5" ht="18.75">
      <c r="A27" s="346"/>
      <c r="B27" s="491"/>
      <c r="C27" s="492"/>
      <c r="D27" s="493">
        <f>SUM(D16:D26)</f>
        <v>0</v>
      </c>
      <c r="E27" s="494">
        <v>8</v>
      </c>
    </row>
    <row r="28" spans="1:5" ht="20.100000000000001" customHeight="1">
      <c r="A28" s="384" t="s">
        <v>145</v>
      </c>
      <c r="B28" s="386" t="s">
        <v>147</v>
      </c>
      <c r="C28" s="495">
        <f>SUM(' ED PARTIE PERDUE'!D37)</f>
        <v>0</v>
      </c>
      <c r="D28" s="347"/>
      <c r="E28" s="348"/>
    </row>
    <row r="29" spans="1:5" ht="20.100000000000001" customHeight="1">
      <c r="A29" s="385" t="s">
        <v>146</v>
      </c>
      <c r="B29" s="386" t="s">
        <v>147</v>
      </c>
      <c r="C29" s="495">
        <f>SUM(' ED PARTIE PERDUE'!D38)</f>
        <v>0</v>
      </c>
      <c r="D29" s="349"/>
      <c r="E29" s="335"/>
    </row>
    <row r="30" spans="1:5">
      <c r="A30" s="350"/>
      <c r="B30" s="335"/>
      <c r="C30" s="335"/>
      <c r="D30" s="349"/>
      <c r="E30" s="335"/>
    </row>
    <row r="31" spans="1:5">
      <c r="A31" s="350"/>
      <c r="B31" s="335"/>
      <c r="C31" s="335"/>
      <c r="D31" s="349"/>
      <c r="E31" s="335"/>
    </row>
  </sheetData>
  <sheetProtection password="E574" sheet="1" objects="1" scenarios="1"/>
  <mergeCells count="13">
    <mergeCell ref="B4:C4"/>
    <mergeCell ref="B5:C5"/>
    <mergeCell ref="B12:C12"/>
    <mergeCell ref="A14:E14"/>
    <mergeCell ref="A1:E1"/>
    <mergeCell ref="B2:C2"/>
    <mergeCell ref="B3:C3"/>
    <mergeCell ref="B6:C6"/>
    <mergeCell ref="B7:C7"/>
    <mergeCell ref="B11:C11"/>
    <mergeCell ref="D2:E7"/>
    <mergeCell ref="D9:E9"/>
    <mergeCell ref="D10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showGridLines="0" workbookViewId="0">
      <selection activeCell="K58" sqref="K58"/>
    </sheetView>
  </sheetViews>
  <sheetFormatPr baseColWidth="10" defaultColWidth="14.7109375" defaultRowHeight="18" customHeight="1"/>
  <cols>
    <col min="1" max="1" width="15.28515625" style="9" customWidth="1"/>
    <col min="2" max="2" width="23.7109375" style="206" customWidth="1"/>
    <col min="3" max="3" width="31.42578125" style="9" customWidth="1"/>
    <col min="4" max="4" width="16.140625" style="206" customWidth="1"/>
    <col min="5" max="5" width="10.7109375" style="9" customWidth="1"/>
    <col min="6" max="6" width="11.140625" style="9" customWidth="1"/>
    <col min="7" max="7" width="23.140625" style="9" customWidth="1"/>
    <col min="8" max="16384" width="14.7109375" style="9"/>
  </cols>
  <sheetData>
    <row r="1" spans="1:12" ht="21.95" customHeight="1">
      <c r="A1" s="738"/>
      <c r="B1" s="739" t="s">
        <v>165</v>
      </c>
      <c r="C1" s="739"/>
      <c r="D1" s="739"/>
      <c r="E1" s="739"/>
      <c r="F1" s="739"/>
      <c r="G1" s="15"/>
      <c r="H1" s="15"/>
      <c r="I1" s="15"/>
      <c r="J1" s="15"/>
      <c r="K1" s="15"/>
      <c r="L1" s="15"/>
    </row>
    <row r="2" spans="1:12" ht="21.95" customHeight="1">
      <c r="A2" s="738"/>
      <c r="B2" s="740" t="s">
        <v>61</v>
      </c>
      <c r="C2" s="740"/>
      <c r="D2" s="740"/>
      <c r="E2" s="740"/>
      <c r="F2" s="740"/>
      <c r="G2" s="16"/>
      <c r="H2" s="16"/>
      <c r="I2" s="16"/>
      <c r="J2" s="16"/>
      <c r="K2" s="16"/>
      <c r="L2" s="16"/>
    </row>
    <row r="3" spans="1:12" ht="21.95" customHeight="1">
      <c r="A3" s="738"/>
      <c r="B3" s="740" t="s">
        <v>0</v>
      </c>
      <c r="C3" s="740"/>
      <c r="D3" s="740"/>
      <c r="E3" s="740"/>
      <c r="F3" s="740"/>
      <c r="G3" s="17"/>
      <c r="H3" s="17"/>
      <c r="I3" s="17"/>
      <c r="J3" s="17"/>
      <c r="K3" s="17"/>
      <c r="L3" s="17"/>
    </row>
    <row r="4" spans="1:12" ht="9" customHeight="1">
      <c r="A4" s="264"/>
      <c r="B4" s="263"/>
      <c r="C4" s="263"/>
      <c r="D4" s="263"/>
      <c r="E4" s="263"/>
      <c r="F4" s="263"/>
      <c r="G4" s="17"/>
      <c r="H4" s="17"/>
      <c r="I4" s="17"/>
      <c r="J4" s="17"/>
      <c r="K4" s="17"/>
      <c r="L4" s="17"/>
    </row>
    <row r="5" spans="1:12" ht="24.95" customHeight="1">
      <c r="A5" s="741" t="s">
        <v>125</v>
      </c>
      <c r="B5" s="741"/>
      <c r="C5" s="741"/>
      <c r="D5" s="741"/>
      <c r="E5" s="741"/>
      <c r="F5" s="741"/>
      <c r="G5" s="18"/>
      <c r="H5" s="18"/>
      <c r="I5" s="18"/>
      <c r="J5" s="18"/>
      <c r="K5" s="18"/>
      <c r="L5" s="18"/>
    </row>
    <row r="6" spans="1:12" ht="18" customHeight="1">
      <c r="A6" s="742" t="s">
        <v>160</v>
      </c>
      <c r="B6" s="743"/>
      <c r="C6" s="743"/>
      <c r="D6" s="743"/>
      <c r="E6" s="743"/>
      <c r="F6" s="744"/>
      <c r="G6" s="18"/>
      <c r="H6" s="18"/>
      <c r="I6" s="18"/>
      <c r="J6" s="18"/>
      <c r="K6" s="18"/>
      <c r="L6" s="18"/>
    </row>
    <row r="7" spans="1:12" ht="18" customHeight="1">
      <c r="A7" s="263"/>
      <c r="B7" s="745" t="s">
        <v>156</v>
      </c>
      <c r="C7" s="397" t="s">
        <v>58</v>
      </c>
      <c r="D7" s="496" t="str">
        <f>IF(' ED PARTIE PERDUE'!C4=0,"",' ED PARTIE PERDUE'!C4)</f>
        <v/>
      </c>
      <c r="E7" s="9" t="s">
        <v>9</v>
      </c>
      <c r="F7" s="5"/>
    </row>
    <row r="8" spans="1:12" ht="18" customHeight="1">
      <c r="A8" s="263"/>
      <c r="B8" s="647"/>
      <c r="C8" s="397" t="s">
        <v>56</v>
      </c>
      <c r="D8" s="497" t="str">
        <f>IF(' ED PARTIE PERDUE'!C3=0,"",' ED PARTIE PERDUE'!C3)</f>
        <v/>
      </c>
      <c r="E8" s="59" t="s">
        <v>9</v>
      </c>
      <c r="F8" s="5"/>
    </row>
    <row r="9" spans="1:12" ht="18" customHeight="1">
      <c r="A9" s="263"/>
      <c r="B9" s="647"/>
      <c r="C9" s="397" t="s">
        <v>8</v>
      </c>
      <c r="D9" s="497" t="str">
        <f>IF(' ED PARTIE PERDUE'!C6=0,"",' ED PARTIE PERDUE'!C6)</f>
        <v/>
      </c>
      <c r="E9" s="59" t="s">
        <v>9</v>
      </c>
    </row>
    <row r="10" spans="1:12" ht="18" customHeight="1">
      <c r="A10" s="263"/>
      <c r="B10" s="647"/>
      <c r="C10" s="397" t="s">
        <v>70</v>
      </c>
      <c r="D10" s="497" t="str">
        <f>IF(' ED PARTIE PERDUE'!C5=0,"",' ED PARTIE PERDUE'!C5)</f>
        <v/>
      </c>
      <c r="E10" s="59" t="s">
        <v>9</v>
      </c>
    </row>
    <row r="11" spans="1:12" ht="9" customHeight="1">
      <c r="A11" s="735"/>
      <c r="B11" s="735"/>
      <c r="C11" s="735"/>
      <c r="D11" s="19"/>
      <c r="E11" s="20"/>
    </row>
    <row r="12" spans="1:12" ht="18" customHeight="1">
      <c r="A12" s="736" t="s">
        <v>68</v>
      </c>
      <c r="B12" s="737"/>
      <c r="C12" s="210"/>
      <c r="D12" s="80" t="s">
        <v>67</v>
      </c>
      <c r="E12" s="723" t="str">
        <f>IF(' ED PARTIE PERDUE'!C7=0,"",' ED PARTIE PERDUE'!C7)</f>
        <v/>
      </c>
      <c r="F12" s="724"/>
    </row>
    <row r="13" spans="1:12" ht="18" customHeight="1">
      <c r="A13" s="732" t="s">
        <v>54</v>
      </c>
      <c r="B13" s="733"/>
      <c r="C13" s="733"/>
      <c r="D13" s="734"/>
      <c r="E13" s="725" t="str">
        <f>IF(' ED PARTIE PERDUE'!C3=0,"",' ED PARTIE PERDUE'!C3)</f>
        <v/>
      </c>
      <c r="F13" s="726"/>
      <c r="G13" s="21"/>
    </row>
    <row r="14" spans="1:12" ht="18" customHeight="1">
      <c r="A14" s="403"/>
      <c r="B14" s="29" t="s">
        <v>82</v>
      </c>
      <c r="C14" s="68" t="s">
        <v>51</v>
      </c>
      <c r="D14" s="727" t="s">
        <v>66</v>
      </c>
      <c r="E14" s="728"/>
      <c r="F14" s="729"/>
      <c r="G14" s="21"/>
    </row>
    <row r="15" spans="1:12" ht="18" customHeight="1">
      <c r="A15" s="30" t="s">
        <v>52</v>
      </c>
      <c r="B15" s="402"/>
      <c r="C15" s="454" t="str">
        <f>IF(' ED PARTIE PERDUE'!C2=0,"",' ED PARTIE PERDUE'!C2)</f>
        <v/>
      </c>
      <c r="D15" s="627"/>
      <c r="E15" s="730"/>
      <c r="F15" s="731"/>
      <c r="G15" s="21"/>
    </row>
    <row r="16" spans="1:12" ht="18" customHeight="1">
      <c r="A16" s="30" t="s">
        <v>53</v>
      </c>
      <c r="B16" s="70"/>
      <c r="C16" s="71"/>
      <c r="D16" s="627"/>
      <c r="E16" s="730"/>
      <c r="F16" s="731"/>
    </row>
    <row r="17" spans="1:6" ht="18" customHeight="1">
      <c r="A17" s="30" t="s">
        <v>40</v>
      </c>
      <c r="B17" s="402"/>
      <c r="C17" s="455" t="str">
        <f>IF(' ED PARTIE PERDUE'!C8=0,"",' ED PARTIE PERDUE'!C8)</f>
        <v/>
      </c>
      <c r="D17" s="627"/>
      <c r="E17" s="714"/>
      <c r="F17" s="628"/>
    </row>
    <row r="18" spans="1:6" ht="18" customHeight="1">
      <c r="A18" s="715" t="s">
        <v>73</v>
      </c>
      <c r="B18" s="716"/>
      <c r="C18" s="717"/>
      <c r="D18" s="718"/>
      <c r="E18" s="717"/>
      <c r="F18" s="718"/>
    </row>
    <row r="19" spans="1:6" ht="18" customHeight="1">
      <c r="A19" s="719" t="s">
        <v>162</v>
      </c>
      <c r="B19" s="720"/>
      <c r="C19" s="720"/>
      <c r="D19" s="721"/>
    </row>
    <row r="20" spans="1:6" ht="18" customHeight="1">
      <c r="A20" s="188" t="s">
        <v>120</v>
      </c>
      <c r="B20" s="456" t="str">
        <f>IF(' ED PARTIE PERDUE'!F12=3,"X","")</f>
        <v>X</v>
      </c>
      <c r="C20" s="150" t="s">
        <v>76</v>
      </c>
      <c r="D20" s="151"/>
    </row>
    <row r="21" spans="1:6" ht="18" customHeight="1">
      <c r="A21" s="188" t="s">
        <v>121</v>
      </c>
      <c r="B21" s="456" t="str">
        <f>IF(' ED PARTIE PERDUE'!F12=2,"X","")</f>
        <v/>
      </c>
      <c r="C21" s="276" t="s">
        <v>122</v>
      </c>
      <c r="D21" s="151"/>
    </row>
    <row r="22" spans="1:6" ht="18" customHeight="1">
      <c r="A22" s="188" t="s">
        <v>78</v>
      </c>
      <c r="B22" s="456" t="str">
        <f>IF(' ED PARTIE PERDUE'!F12=1,"X","")</f>
        <v/>
      </c>
      <c r="C22" s="150" t="s">
        <v>65</v>
      </c>
      <c r="D22" s="151"/>
    </row>
    <row r="23" spans="1:6" ht="18" customHeight="1">
      <c r="A23" s="188"/>
      <c r="B23" s="456"/>
      <c r="C23" s="150" t="s">
        <v>79</v>
      </c>
      <c r="D23" s="151"/>
    </row>
    <row r="24" spans="1:6" ht="3.75" customHeight="1">
      <c r="A24" s="183"/>
      <c r="B24" s="152"/>
      <c r="C24" s="153"/>
      <c r="D24" s="152"/>
    </row>
    <row r="25" spans="1:6" ht="17.25" customHeight="1">
      <c r="A25" s="722"/>
      <c r="B25" s="722"/>
      <c r="C25" s="1"/>
    </row>
    <row r="26" spans="1:6" ht="18" customHeight="1">
      <c r="A26" s="701" t="s">
        <v>10</v>
      </c>
      <c r="B26" s="702"/>
      <c r="C26" s="703" t="s">
        <v>38</v>
      </c>
      <c r="D26" s="704"/>
      <c r="E26" s="704"/>
    </row>
    <row r="27" spans="1:6" ht="21.95" customHeight="1">
      <c r="A27" s="75" t="s">
        <v>11</v>
      </c>
      <c r="B27" s="72"/>
      <c r="C27" s="705"/>
      <c r="D27" s="706"/>
      <c r="E27" s="707"/>
    </row>
    <row r="28" spans="1:6" ht="21.95" customHeight="1">
      <c r="A28" s="76" t="s">
        <v>12</v>
      </c>
      <c r="B28" s="31"/>
      <c r="C28" s="708"/>
      <c r="D28" s="709"/>
      <c r="E28" s="710"/>
    </row>
    <row r="29" spans="1:6" ht="6" customHeight="1">
      <c r="A29" s="60"/>
      <c r="B29" s="61"/>
      <c r="C29" s="62"/>
      <c r="D29" s="62"/>
      <c r="E29" s="62"/>
      <c r="F29" s="63"/>
    </row>
    <row r="30" spans="1:6" ht="18" customHeight="1">
      <c r="A30" s="680" t="s">
        <v>74</v>
      </c>
      <c r="B30" s="680"/>
      <c r="C30" s="680"/>
      <c r="D30" s="680"/>
      <c r="E30" s="680"/>
      <c r="F30" s="680"/>
    </row>
    <row r="31" spans="1:6" ht="18" customHeight="1">
      <c r="A31" s="711" t="s">
        <v>163</v>
      </c>
      <c r="B31" s="711"/>
      <c r="C31" s="712"/>
      <c r="D31" s="73"/>
      <c r="E31" s="74"/>
      <c r="F31" s="74"/>
    </row>
    <row r="32" spans="1:6" ht="18" customHeight="1">
      <c r="A32" s="713" t="s">
        <v>28</v>
      </c>
      <c r="B32" s="713"/>
      <c r="C32" s="713"/>
      <c r="D32" s="713"/>
      <c r="E32" s="713"/>
      <c r="F32" s="713"/>
    </row>
    <row r="33" spans="1:7" ht="51.95" customHeight="1">
      <c r="A33" s="681"/>
      <c r="B33" s="692"/>
      <c r="C33" s="692"/>
      <c r="D33" s="692"/>
      <c r="E33" s="692"/>
      <c r="F33" s="693"/>
    </row>
    <row r="34" spans="1:7" ht="18" customHeight="1">
      <c r="A34" s="694" t="s">
        <v>57</v>
      </c>
      <c r="B34" s="694"/>
      <c r="C34" s="694"/>
      <c r="D34" s="694"/>
      <c r="E34" s="694"/>
      <c r="F34" s="694"/>
    </row>
    <row r="35" spans="1:7" ht="50.1" customHeight="1">
      <c r="A35" s="681"/>
      <c r="B35" s="692"/>
      <c r="C35" s="692"/>
      <c r="D35" s="692"/>
      <c r="E35" s="692"/>
      <c r="F35" s="693"/>
      <c r="G35" s="83"/>
    </row>
    <row r="36" spans="1:7" ht="18" customHeight="1">
      <c r="A36" s="695" t="s">
        <v>37</v>
      </c>
      <c r="B36" s="695"/>
      <c r="C36" s="696" t="str">
        <f>IF(C16=0,"",C16)</f>
        <v/>
      </c>
      <c r="D36" s="697"/>
      <c r="E36" s="275"/>
      <c r="F36" s="275"/>
    </row>
    <row r="37" spans="1:7" ht="18" customHeight="1">
      <c r="A37" s="698" t="s">
        <v>27</v>
      </c>
      <c r="B37" s="698"/>
      <c r="C37" s="699" t="str">
        <f>IF(C16=0,"",C16)</f>
        <v/>
      </c>
      <c r="D37" s="700"/>
      <c r="E37" s="275"/>
      <c r="F37" s="275"/>
    </row>
    <row r="38" spans="1:7" ht="9" customHeight="1">
      <c r="A38" s="262"/>
      <c r="B38" s="262"/>
      <c r="C38" s="32"/>
      <c r="D38" s="32"/>
      <c r="E38" s="275"/>
      <c r="F38" s="275"/>
    </row>
    <row r="39" spans="1:7" ht="18" customHeight="1">
      <c r="A39" s="680" t="s">
        <v>63</v>
      </c>
      <c r="B39" s="680"/>
      <c r="C39" s="680"/>
      <c r="D39" s="680"/>
      <c r="E39" s="680"/>
      <c r="F39" s="680"/>
    </row>
    <row r="40" spans="1:7" ht="50.1" customHeight="1">
      <c r="A40" s="681"/>
      <c r="B40" s="682"/>
      <c r="C40" s="682"/>
      <c r="D40" s="682"/>
      <c r="E40" s="682"/>
      <c r="F40" s="683"/>
    </row>
    <row r="41" spans="1:7" ht="18" customHeight="1">
      <c r="A41" s="684" t="s">
        <v>80</v>
      </c>
      <c r="B41" s="685"/>
      <c r="C41" s="686" t="str">
        <f>IF(C15=0,"",C15)</f>
        <v/>
      </c>
      <c r="D41" s="687"/>
      <c r="E41" s="275"/>
      <c r="F41" s="275"/>
    </row>
    <row r="42" spans="1:7" ht="18" customHeight="1">
      <c r="A42" s="688" t="s">
        <v>64</v>
      </c>
      <c r="B42" s="689"/>
      <c r="C42" s="690" t="str">
        <f>IF(C15=0,"",C15)</f>
        <v/>
      </c>
      <c r="D42" s="691"/>
      <c r="E42" s="275"/>
      <c r="F42" s="275"/>
    </row>
    <row r="43" spans="1:7" ht="53.25" hidden="1" customHeight="1">
      <c r="A43" s="1"/>
      <c r="B43" s="22"/>
      <c r="C43" s="275"/>
      <c r="D43" s="22"/>
      <c r="E43" s="22"/>
      <c r="F43" s="22"/>
    </row>
    <row r="44" spans="1:7" ht="18" customHeight="1" thickBot="1">
      <c r="A44" s="676" t="s">
        <v>15</v>
      </c>
      <c r="B44" s="677"/>
      <c r="C44" s="677"/>
      <c r="D44" s="677"/>
      <c r="E44" s="677"/>
      <c r="F44" s="677"/>
    </row>
    <row r="45" spans="1:7" ht="15" customHeight="1" thickTop="1">
      <c r="A45" s="259" t="s">
        <v>1</v>
      </c>
      <c r="B45" s="2" t="s">
        <v>2</v>
      </c>
      <c r="C45" s="648" t="s">
        <v>3</v>
      </c>
      <c r="D45" s="2" t="s">
        <v>1</v>
      </c>
      <c r="E45" s="650" t="s">
        <v>4</v>
      </c>
      <c r="F45" s="678"/>
    </row>
    <row r="46" spans="1:7" ht="15" customHeight="1" thickBot="1">
      <c r="A46" s="260" t="s">
        <v>5</v>
      </c>
      <c r="B46" s="3" t="s">
        <v>6</v>
      </c>
      <c r="C46" s="649"/>
      <c r="D46" s="3" t="s">
        <v>7</v>
      </c>
      <c r="E46" s="651"/>
      <c r="F46" s="679"/>
    </row>
    <row r="47" spans="1:7" ht="15" customHeight="1" thickTop="1" thickBot="1">
      <c r="A47" s="602" t="s">
        <v>48</v>
      </c>
      <c r="B47" s="603"/>
      <c r="C47" s="603"/>
      <c r="D47" s="603"/>
      <c r="E47" s="603"/>
      <c r="F47" s="604"/>
    </row>
    <row r="48" spans="1:7" ht="15" customHeight="1" thickTop="1">
      <c r="A48" s="85"/>
      <c r="B48" s="86"/>
      <c r="C48" s="86"/>
      <c r="D48" s="87"/>
      <c r="E48" s="599"/>
      <c r="F48" s="41"/>
    </row>
    <row r="49" spans="1:6" ht="15" customHeight="1">
      <c r="A49" s="88"/>
      <c r="B49" s="89"/>
      <c r="C49" s="89"/>
      <c r="D49" s="90"/>
      <c r="E49" s="600"/>
      <c r="F49" s="42"/>
    </row>
    <row r="50" spans="1:6" ht="15" customHeight="1" thickBot="1">
      <c r="A50" s="91"/>
      <c r="B50" s="92"/>
      <c r="C50" s="92"/>
      <c r="D50" s="93"/>
      <c r="E50" s="601"/>
      <c r="F50" s="43"/>
    </row>
    <row r="51" spans="1:6" ht="15" customHeight="1" thickTop="1">
      <c r="A51" s="94"/>
      <c r="B51" s="95"/>
      <c r="C51" s="95"/>
      <c r="D51" s="96"/>
      <c r="E51" s="599"/>
      <c r="F51" s="44"/>
    </row>
    <row r="52" spans="1:6" ht="15" customHeight="1">
      <c r="A52" s="97"/>
      <c r="B52" s="98"/>
      <c r="C52" s="98"/>
      <c r="D52" s="99"/>
      <c r="E52" s="600"/>
      <c r="F52" s="45"/>
    </row>
    <row r="53" spans="1:6" ht="15" customHeight="1" thickBot="1">
      <c r="A53" s="100"/>
      <c r="B53" s="101"/>
      <c r="C53" s="101"/>
      <c r="D53" s="102"/>
      <c r="E53" s="601"/>
      <c r="F53" s="46"/>
    </row>
    <row r="54" spans="1:6" ht="15" customHeight="1" thickTop="1">
      <c r="A54" s="85"/>
      <c r="B54" s="86"/>
      <c r="C54" s="86"/>
      <c r="D54" s="103"/>
      <c r="E54" s="599"/>
      <c r="F54" s="41"/>
    </row>
    <row r="55" spans="1:6" ht="15" customHeight="1">
      <c r="A55" s="88"/>
      <c r="B55" s="89"/>
      <c r="C55" s="89"/>
      <c r="D55" s="90"/>
      <c r="E55" s="600"/>
      <c r="F55" s="42"/>
    </row>
    <row r="56" spans="1:6" ht="15" customHeight="1" thickBot="1">
      <c r="A56" s="91"/>
      <c r="B56" s="92"/>
      <c r="C56" s="92"/>
      <c r="D56" s="104"/>
      <c r="E56" s="601"/>
      <c r="F56" s="43"/>
    </row>
    <row r="57" spans="1:6" ht="15" customHeight="1" thickTop="1">
      <c r="A57" s="105"/>
      <c r="B57" s="106"/>
      <c r="C57" s="106"/>
      <c r="D57" s="107"/>
      <c r="E57" s="599"/>
      <c r="F57" s="47"/>
    </row>
    <row r="58" spans="1:6" ht="15" customHeight="1">
      <c r="A58" s="108"/>
      <c r="B58" s="109"/>
      <c r="C58" s="109"/>
      <c r="D58" s="110"/>
      <c r="E58" s="600"/>
      <c r="F58" s="48"/>
    </row>
    <row r="59" spans="1:6" ht="15" customHeight="1" thickBot="1">
      <c r="A59" s="111"/>
      <c r="B59" s="112"/>
      <c r="C59" s="112"/>
      <c r="D59" s="113"/>
      <c r="E59" s="601"/>
      <c r="F59" s="49"/>
    </row>
    <row r="60" spans="1:6" ht="15" customHeight="1" thickTop="1">
      <c r="A60" s="85"/>
      <c r="B60" s="86"/>
      <c r="C60" s="86"/>
      <c r="D60" s="87"/>
      <c r="E60" s="599"/>
      <c r="F60" s="41"/>
    </row>
    <row r="61" spans="1:6" ht="15" customHeight="1">
      <c r="A61" s="88"/>
      <c r="B61" s="89"/>
      <c r="C61" s="89"/>
      <c r="D61" s="90"/>
      <c r="E61" s="600"/>
      <c r="F61" s="42"/>
    </row>
    <row r="62" spans="1:6" ht="15" customHeight="1" thickBot="1">
      <c r="A62" s="91"/>
      <c r="B62" s="92"/>
      <c r="C62" s="92"/>
      <c r="D62" s="93"/>
      <c r="E62" s="601"/>
      <c r="F62" s="43"/>
    </row>
    <row r="63" spans="1:6" ht="15" customHeight="1" thickTop="1">
      <c r="A63" s="94"/>
      <c r="B63" s="95"/>
      <c r="C63" s="95"/>
      <c r="D63" s="96"/>
      <c r="E63" s="599"/>
      <c r="F63" s="44"/>
    </row>
    <row r="64" spans="1:6" ht="15" customHeight="1">
      <c r="A64" s="97"/>
      <c r="B64" s="98"/>
      <c r="C64" s="98"/>
      <c r="D64" s="99"/>
      <c r="E64" s="600"/>
      <c r="F64" s="45"/>
    </row>
    <row r="65" spans="1:6" ht="15" customHeight="1" thickBot="1">
      <c r="A65" s="100"/>
      <c r="B65" s="101"/>
      <c r="C65" s="101"/>
      <c r="D65" s="114"/>
      <c r="E65" s="601"/>
      <c r="F65" s="46"/>
    </row>
    <row r="66" spans="1:6" ht="15" customHeight="1" thickTop="1">
      <c r="A66" s="85"/>
      <c r="B66" s="86"/>
      <c r="C66" s="86"/>
      <c r="D66" s="87"/>
      <c r="E66" s="599"/>
      <c r="F66" s="41"/>
    </row>
    <row r="67" spans="1:6" ht="15" customHeight="1">
      <c r="A67" s="88"/>
      <c r="B67" s="89"/>
      <c r="C67" s="89"/>
      <c r="D67" s="90"/>
      <c r="E67" s="600"/>
      <c r="F67" s="42"/>
    </row>
    <row r="68" spans="1:6" ht="15" customHeight="1" thickBot="1">
      <c r="A68" s="91"/>
      <c r="B68" s="92"/>
      <c r="C68" s="92"/>
      <c r="D68" s="93"/>
      <c r="E68" s="601"/>
      <c r="F68" s="43"/>
    </row>
    <row r="69" spans="1:6" ht="15" customHeight="1" thickTop="1">
      <c r="A69" s="105"/>
      <c r="B69" s="106"/>
      <c r="C69" s="106"/>
      <c r="D69" s="115"/>
      <c r="E69" s="599"/>
      <c r="F69" s="47"/>
    </row>
    <row r="70" spans="1:6" ht="15" customHeight="1">
      <c r="A70" s="108"/>
      <c r="B70" s="109"/>
      <c r="C70" s="109"/>
      <c r="D70" s="110"/>
      <c r="E70" s="600"/>
      <c r="F70" s="48"/>
    </row>
    <row r="71" spans="1:6" ht="15" customHeight="1" thickBot="1">
      <c r="A71" s="111"/>
      <c r="B71" s="112"/>
      <c r="C71" s="112"/>
      <c r="D71" s="113"/>
      <c r="E71" s="601"/>
      <c r="F71" s="49"/>
    </row>
    <row r="72" spans="1:6" ht="15" customHeight="1" thickTop="1" thickBot="1">
      <c r="A72" s="673" t="s">
        <v>39</v>
      </c>
      <c r="B72" s="674"/>
      <c r="C72" s="674"/>
      <c r="D72" s="674"/>
      <c r="E72" s="674"/>
      <c r="F72" s="675"/>
    </row>
    <row r="73" spans="1:6" ht="15" customHeight="1" thickTop="1">
      <c r="A73" s="126"/>
      <c r="B73" s="127"/>
      <c r="C73" s="127"/>
      <c r="D73" s="128"/>
      <c r="E73" s="203"/>
      <c r="F73" s="50"/>
    </row>
    <row r="74" spans="1:6" ht="15" customHeight="1">
      <c r="A74" s="120"/>
      <c r="B74" s="121"/>
      <c r="C74" s="121"/>
      <c r="D74" s="122"/>
      <c r="E74" s="204"/>
      <c r="F74" s="51"/>
    </row>
    <row r="75" spans="1:6" ht="15" customHeight="1" thickBot="1">
      <c r="A75" s="123"/>
      <c r="B75" s="124"/>
      <c r="C75" s="124"/>
      <c r="D75" s="125"/>
      <c r="E75" s="205"/>
      <c r="F75" s="52"/>
    </row>
    <row r="76" spans="1:6" ht="15" customHeight="1" thickTop="1">
      <c r="A76" s="129"/>
      <c r="B76" s="130"/>
      <c r="C76" s="130"/>
      <c r="D76" s="131"/>
      <c r="E76" s="203"/>
      <c r="F76" s="53"/>
    </row>
    <row r="77" spans="1:6" ht="15" customHeight="1">
      <c r="A77" s="132"/>
      <c r="B77" s="133"/>
      <c r="C77" s="133"/>
      <c r="D77" s="134"/>
      <c r="E77" s="204"/>
      <c r="F77" s="54"/>
    </row>
    <row r="78" spans="1:6" ht="15" customHeight="1" thickBot="1">
      <c r="A78" s="135"/>
      <c r="B78" s="136"/>
      <c r="C78" s="136"/>
      <c r="D78" s="137"/>
      <c r="E78" s="205"/>
      <c r="F78" s="55"/>
    </row>
    <row r="79" spans="1:6" ht="15" customHeight="1" thickTop="1">
      <c r="A79" s="126"/>
      <c r="B79" s="127"/>
      <c r="C79" s="127"/>
      <c r="D79" s="128"/>
      <c r="E79" s="203"/>
      <c r="F79" s="50"/>
    </row>
    <row r="80" spans="1:6" ht="15" customHeight="1">
      <c r="A80" s="120"/>
      <c r="B80" s="121"/>
      <c r="C80" s="121"/>
      <c r="D80" s="122"/>
      <c r="E80" s="204"/>
      <c r="F80" s="51"/>
    </row>
    <row r="81" spans="1:6" ht="15" customHeight="1" thickBot="1">
      <c r="A81" s="123"/>
      <c r="B81" s="124"/>
      <c r="C81" s="124"/>
      <c r="D81" s="125"/>
      <c r="E81" s="205"/>
      <c r="F81" s="52"/>
    </row>
    <row r="82" spans="1:6" ht="15" customHeight="1" thickTop="1">
      <c r="A82" s="138"/>
      <c r="B82" s="139"/>
      <c r="C82" s="139"/>
      <c r="D82" s="140"/>
      <c r="E82" s="203"/>
      <c r="F82" s="56"/>
    </row>
    <row r="83" spans="1:6" ht="15" customHeight="1">
      <c r="A83" s="141"/>
      <c r="B83" s="142"/>
      <c r="C83" s="142"/>
      <c r="D83" s="117"/>
      <c r="E83" s="204"/>
      <c r="F83" s="57"/>
    </row>
    <row r="84" spans="1:6" ht="15" customHeight="1" thickBot="1">
      <c r="A84" s="143"/>
      <c r="B84" s="144"/>
      <c r="C84" s="144"/>
      <c r="D84" s="145"/>
      <c r="E84" s="205"/>
      <c r="F84" s="58"/>
    </row>
    <row r="85" spans="1:6" ht="15" customHeight="1" thickTop="1" thickBot="1">
      <c r="A85" s="671" t="s">
        <v>29</v>
      </c>
      <c r="B85" s="671"/>
      <c r="C85" s="671"/>
      <c r="D85" s="671"/>
      <c r="E85" s="671"/>
      <c r="F85" s="671"/>
    </row>
    <row r="86" spans="1:6" ht="15" customHeight="1" thickTop="1">
      <c r="A86" s="154"/>
      <c r="B86" s="155"/>
      <c r="C86" s="155"/>
      <c r="D86" s="156"/>
      <c r="E86" s="668"/>
      <c r="F86" s="35"/>
    </row>
    <row r="87" spans="1:6" ht="15" customHeight="1">
      <c r="A87" s="157"/>
      <c r="B87" s="158"/>
      <c r="C87" s="158"/>
      <c r="D87" s="159"/>
      <c r="E87" s="669"/>
      <c r="F87" s="36"/>
    </row>
    <row r="88" spans="1:6" ht="15" customHeight="1" thickBot="1">
      <c r="A88" s="160"/>
      <c r="B88" s="161"/>
      <c r="C88" s="161"/>
      <c r="D88" s="162"/>
      <c r="E88" s="670"/>
      <c r="F88" s="40"/>
    </row>
    <row r="89" spans="1:6" ht="15" customHeight="1" thickTop="1">
      <c r="A89" s="163"/>
      <c r="B89" s="164"/>
      <c r="C89" s="164"/>
      <c r="D89" s="171"/>
      <c r="E89" s="669"/>
      <c r="F89" s="35"/>
    </row>
    <row r="90" spans="1:6" ht="15" customHeight="1">
      <c r="A90" s="165"/>
      <c r="B90" s="166"/>
      <c r="C90" s="166"/>
      <c r="D90" s="167"/>
      <c r="E90" s="669"/>
      <c r="F90" s="36"/>
    </row>
    <row r="91" spans="1:6" ht="15" customHeight="1" thickBot="1">
      <c r="A91" s="168"/>
      <c r="B91" s="169"/>
      <c r="C91" s="169"/>
      <c r="D91" s="170"/>
      <c r="E91" s="670"/>
      <c r="F91" s="37"/>
    </row>
    <row r="92" spans="1:6" ht="15" customHeight="1" thickTop="1" thickBot="1">
      <c r="A92" s="671" t="s">
        <v>13</v>
      </c>
      <c r="B92" s="671"/>
      <c r="C92" s="671"/>
      <c r="D92" s="671"/>
      <c r="E92" s="671"/>
      <c r="F92" s="671"/>
    </row>
    <row r="93" spans="1:6" ht="15" customHeight="1" thickTop="1">
      <c r="A93" s="154"/>
      <c r="B93" s="155"/>
      <c r="C93" s="155"/>
      <c r="D93" s="156"/>
      <c r="E93" s="668"/>
      <c r="F93" s="38"/>
    </row>
    <row r="94" spans="1:6" ht="15" customHeight="1">
      <c r="A94" s="157"/>
      <c r="B94" s="158"/>
      <c r="C94" s="158"/>
      <c r="D94" s="159"/>
      <c r="E94" s="669"/>
      <c r="F94" s="33"/>
    </row>
    <row r="95" spans="1:6" ht="15" customHeight="1" thickBot="1">
      <c r="A95" s="160"/>
      <c r="B95" s="161"/>
      <c r="C95" s="161"/>
      <c r="D95" s="162"/>
      <c r="E95" s="670"/>
      <c r="F95" s="34"/>
    </row>
    <row r="96" spans="1:6" ht="15" customHeight="1" thickTop="1" thickBot="1">
      <c r="A96" s="671" t="s">
        <v>14</v>
      </c>
      <c r="B96" s="671"/>
      <c r="C96" s="671"/>
      <c r="D96" s="671"/>
      <c r="E96" s="671"/>
      <c r="F96" s="671"/>
    </row>
    <row r="97" spans="1:9" ht="15" customHeight="1" thickTop="1">
      <c r="A97" s="172"/>
      <c r="B97" s="173"/>
      <c r="C97" s="174"/>
      <c r="D97" s="175"/>
      <c r="E97" s="668"/>
      <c r="F97" s="39"/>
    </row>
    <row r="98" spans="1:9" ht="15" customHeight="1">
      <c r="A98" s="176"/>
      <c r="B98" s="177"/>
      <c r="C98" s="178"/>
      <c r="D98" s="167"/>
      <c r="E98" s="669"/>
      <c r="F98" s="36"/>
    </row>
    <row r="99" spans="1:9" ht="15" customHeight="1" thickBot="1">
      <c r="A99" s="179"/>
      <c r="B99" s="180"/>
      <c r="C99" s="181"/>
      <c r="D99" s="182"/>
      <c r="E99" s="670"/>
      <c r="F99" s="40"/>
    </row>
    <row r="100" spans="1:9" ht="26.1" customHeight="1" thickTop="1">
      <c r="A100" s="672" t="s">
        <v>75</v>
      </c>
      <c r="B100" s="672"/>
      <c r="C100" s="672"/>
      <c r="D100" s="672"/>
      <c r="E100" s="672"/>
      <c r="F100" s="672"/>
    </row>
    <row r="101" spans="1:9" ht="26.1" customHeight="1">
      <c r="A101" s="663" t="s">
        <v>17</v>
      </c>
      <c r="B101" s="664"/>
      <c r="C101" s="457">
        <f>SUM(' ED PARTIE PERDUE'!I2)</f>
        <v>0</v>
      </c>
      <c r="D101" s="665">
        <f>C101</f>
        <v>0</v>
      </c>
      <c r="E101" s="666"/>
      <c r="F101" s="666"/>
    </row>
    <row r="102" spans="1:9" ht="26.1" customHeight="1">
      <c r="A102" s="663" t="s">
        <v>18</v>
      </c>
      <c r="B102" s="664"/>
      <c r="C102" s="457">
        <f>SUM(' ED PARTIE PERDUE'!J6)</f>
        <v>0</v>
      </c>
      <c r="D102" s="458"/>
      <c r="E102" s="459"/>
      <c r="F102" s="459"/>
    </row>
    <row r="103" spans="1:9" ht="26.1" customHeight="1">
      <c r="A103" s="663" t="s">
        <v>19</v>
      </c>
      <c r="B103" s="664"/>
      <c r="C103" s="460">
        <f>SUM(' ED PARTIE PERDUE'!I6)</f>
        <v>0</v>
      </c>
      <c r="D103" s="665">
        <f>C102*C103</f>
        <v>0</v>
      </c>
      <c r="E103" s="666"/>
      <c r="F103" s="666"/>
    </row>
    <row r="104" spans="1:9" ht="26.1" customHeight="1">
      <c r="A104" s="663" t="s">
        <v>20</v>
      </c>
      <c r="B104" s="664"/>
      <c r="C104" s="70"/>
      <c r="D104" s="458"/>
      <c r="E104" s="459"/>
      <c r="F104" s="459"/>
    </row>
    <row r="105" spans="1:9" ht="9" customHeight="1">
      <c r="A105" s="209"/>
      <c r="B105" s="209"/>
      <c r="C105" s="69"/>
      <c r="D105" s="458"/>
      <c r="E105" s="459"/>
      <c r="F105" s="459"/>
    </row>
    <row r="106" spans="1:9" ht="21.95" customHeight="1">
      <c r="A106" s="667" t="s">
        <v>21</v>
      </c>
      <c r="B106" s="667"/>
      <c r="C106" s="667"/>
      <c r="D106" s="666">
        <f>D101+D103</f>
        <v>0</v>
      </c>
      <c r="E106" s="666"/>
      <c r="F106" s="666"/>
    </row>
    <row r="107" spans="1:9" ht="21.95" customHeight="1">
      <c r="A107" s="594" t="s">
        <v>132</v>
      </c>
      <c r="B107" s="595"/>
      <c r="C107" s="595"/>
      <c r="D107" s="306">
        <v>0.25</v>
      </c>
      <c r="E107" s="461">
        <f>SUM(D106)*D107</f>
        <v>0</v>
      </c>
      <c r="F107" s="462" t="e">
        <f>SUM(C130)/D131</f>
        <v>#DIV/0!</v>
      </c>
      <c r="G107" s="320"/>
      <c r="H107" s="367"/>
    </row>
    <row r="108" spans="1:9" ht="21.95" customHeight="1">
      <c r="A108" s="596" t="s">
        <v>140</v>
      </c>
      <c r="B108" s="597"/>
      <c r="C108" s="597"/>
      <c r="D108" s="307">
        <v>0.6</v>
      </c>
      <c r="E108" s="416">
        <f>SUM(E107)*D108</f>
        <v>0</v>
      </c>
      <c r="F108" s="463" t="e">
        <f>SUM(C129)/C130</f>
        <v>#DIV/0!</v>
      </c>
      <c r="G108" s="320"/>
      <c r="H108" s="367"/>
      <c r="I108" s="27"/>
    </row>
    <row r="109" spans="1:9" ht="21.95" customHeight="1">
      <c r="A109" s="202"/>
      <c r="B109" s="28"/>
      <c r="C109" s="28"/>
      <c r="D109" s="202"/>
      <c r="E109" s="631"/>
      <c r="F109" s="631"/>
      <c r="H109" s="26"/>
      <c r="I109" s="26"/>
    </row>
    <row r="110" spans="1:9" ht="21.95" customHeight="1">
      <c r="A110" s="252"/>
      <c r="B110" s="28"/>
      <c r="C110" s="28"/>
      <c r="D110" s="252"/>
      <c r="E110" s="261"/>
      <c r="F110" s="261"/>
      <c r="H110" s="26"/>
      <c r="I110" s="26"/>
    </row>
    <row r="111" spans="1:9" ht="20.100000000000001" customHeight="1">
      <c r="A111" s="632"/>
      <c r="B111" s="632"/>
      <c r="C111" s="632"/>
      <c r="D111" s="632"/>
      <c r="E111" s="632"/>
      <c r="F111" s="632"/>
    </row>
    <row r="112" spans="1:9" ht="18" customHeight="1">
      <c r="A112" s="252"/>
      <c r="B112" s="633"/>
      <c r="C112" s="633"/>
      <c r="D112" s="633"/>
      <c r="E112" s="633"/>
      <c r="F112" s="252"/>
    </row>
    <row r="113" spans="1:9" ht="18" customHeight="1">
      <c r="A113" s="187"/>
      <c r="B113" s="187"/>
      <c r="C113" s="635" t="s">
        <v>148</v>
      </c>
      <c r="D113" s="636"/>
      <c r="E113" s="187"/>
      <c r="F113" s="187"/>
    </row>
    <row r="114" spans="1:9" ht="18" customHeight="1">
      <c r="A114" s="187"/>
      <c r="B114" s="187"/>
      <c r="C114" s="637"/>
      <c r="D114" s="638"/>
      <c r="E114" s="187"/>
      <c r="F114" s="187"/>
    </row>
    <row r="115" spans="1:9" ht="18" customHeight="1">
      <c r="A115" s="187"/>
      <c r="B115" s="187"/>
      <c r="C115" s="637"/>
      <c r="D115" s="638"/>
      <c r="E115" s="187"/>
      <c r="F115" s="187"/>
    </row>
    <row r="116" spans="1:9" ht="18" customHeight="1">
      <c r="A116" s="187"/>
      <c r="B116" s="187"/>
      <c r="C116" s="639"/>
      <c r="D116" s="640"/>
      <c r="E116" s="187"/>
      <c r="F116" s="187"/>
    </row>
    <row r="117" spans="1:9" ht="1.5" customHeight="1">
      <c r="A117" s="148"/>
      <c r="B117" s="149"/>
      <c r="C117" s="634"/>
      <c r="D117" s="634"/>
      <c r="E117" s="149"/>
      <c r="F117" s="149"/>
    </row>
    <row r="118" spans="1:9" s="64" customFormat="1" ht="6" customHeight="1">
      <c r="A118" s="82"/>
      <c r="B118" s="79"/>
      <c r="C118" s="79"/>
      <c r="D118" s="79"/>
      <c r="E118" s="79"/>
      <c r="F118" s="79"/>
    </row>
    <row r="119" spans="1:9" ht="27" customHeight="1">
      <c r="A119" s="25" t="s">
        <v>44</v>
      </c>
      <c r="B119" s="25" t="s">
        <v>42</v>
      </c>
      <c r="C119" s="25" t="s">
        <v>43</v>
      </c>
      <c r="D119" s="25" t="s">
        <v>94</v>
      </c>
      <c r="E119" s="388"/>
      <c r="F119" s="84">
        <f>D106</f>
        <v>0</v>
      </c>
    </row>
    <row r="120" spans="1:9" ht="27" customHeight="1">
      <c r="A120" s="381" t="s">
        <v>135</v>
      </c>
      <c r="B120" s="464">
        <f>(' ED PARTIE PERDUE'!B23)</f>
        <v>0</v>
      </c>
      <c r="C120" s="465">
        <f>SUM(' ED PARTIE PERDUE'!C23)</f>
        <v>0</v>
      </c>
      <c r="D120" s="466">
        <f>SUM(' ED PARTIE PERDUE'!D23)</f>
        <v>0</v>
      </c>
      <c r="E120" s="389"/>
      <c r="F120" s="84">
        <f t="shared" ref="F120:F127" si="0">F119-D120</f>
        <v>0</v>
      </c>
      <c r="I120" s="23"/>
    </row>
    <row r="121" spans="1:9" ht="27" customHeight="1">
      <c r="A121" s="381" t="s">
        <v>116</v>
      </c>
      <c r="B121" s="464">
        <f>(' ED PARTIE PERDUE'!B24)</f>
        <v>0</v>
      </c>
      <c r="C121" s="465">
        <f>SUM(' ED PARTIE PERDUE'!C24)</f>
        <v>0</v>
      </c>
      <c r="D121" s="466">
        <f>SUM(' ED PARTIE PERDUE'!D24)</f>
        <v>0</v>
      </c>
      <c r="E121" s="389"/>
      <c r="F121" s="84">
        <f t="shared" si="0"/>
        <v>0</v>
      </c>
      <c r="I121" s="23"/>
    </row>
    <row r="122" spans="1:9" ht="27" customHeight="1">
      <c r="A122" s="381" t="s">
        <v>97</v>
      </c>
      <c r="B122" s="464">
        <f>(' ED PARTIE PERDUE'!B25)</f>
        <v>0</v>
      </c>
      <c r="C122" s="465">
        <f>SUM(' ED PARTIE PERDUE'!C25)</f>
        <v>0</v>
      </c>
      <c r="D122" s="466">
        <f>SUM(' ED PARTIE PERDUE'!D25)</f>
        <v>0</v>
      </c>
      <c r="E122" s="389"/>
      <c r="F122" s="84">
        <f t="shared" si="0"/>
        <v>0</v>
      </c>
      <c r="I122" s="23"/>
    </row>
    <row r="123" spans="1:9" ht="27" customHeight="1">
      <c r="A123" s="381" t="s">
        <v>98</v>
      </c>
      <c r="B123" s="464">
        <f>(' ED PARTIE PERDUE'!B26)</f>
        <v>0</v>
      </c>
      <c r="C123" s="465">
        <f>SUM(' ED PARTIE PERDUE'!C26)</f>
        <v>0</v>
      </c>
      <c r="D123" s="466">
        <f>SUM(' ED PARTIE PERDUE'!D26)</f>
        <v>0</v>
      </c>
      <c r="E123" s="389"/>
      <c r="F123" s="84">
        <f t="shared" si="0"/>
        <v>0</v>
      </c>
      <c r="I123" s="23"/>
    </row>
    <row r="124" spans="1:9" ht="27" customHeight="1">
      <c r="A124" s="381" t="s">
        <v>99</v>
      </c>
      <c r="B124" s="464">
        <f>(' ED PARTIE PERDUE'!B27)</f>
        <v>0</v>
      </c>
      <c r="C124" s="465">
        <f>SUM(' ED PARTIE PERDUE'!C27)</f>
        <v>0</v>
      </c>
      <c r="D124" s="466">
        <f>SUM(' ED PARTIE PERDUE'!D27)</f>
        <v>0</v>
      </c>
      <c r="E124" s="389"/>
      <c r="F124" s="84">
        <f t="shared" si="0"/>
        <v>0</v>
      </c>
      <c r="I124" s="23"/>
    </row>
    <row r="125" spans="1:9" ht="27" customHeight="1">
      <c r="A125" s="382" t="s">
        <v>100</v>
      </c>
      <c r="B125" s="464">
        <f>(' ED PARTIE PERDUE'!B28)</f>
        <v>0</v>
      </c>
      <c r="C125" s="465">
        <f>SUM(' ED PARTIE PERDUE'!C28)</f>
        <v>0</v>
      </c>
      <c r="D125" s="466">
        <f>SUM(' ED PARTIE PERDUE'!D28)</f>
        <v>0</v>
      </c>
      <c r="E125" s="389"/>
      <c r="F125" s="84">
        <f t="shared" si="0"/>
        <v>0</v>
      </c>
      <c r="I125" s="23"/>
    </row>
    <row r="126" spans="1:9" ht="27" customHeight="1">
      <c r="A126" s="382" t="s">
        <v>101</v>
      </c>
      <c r="B126" s="464">
        <f>(' ED PARTIE PERDUE'!B29)</f>
        <v>8</v>
      </c>
      <c r="C126" s="465">
        <f>SUM(' ED PARTIE PERDUE'!C29)</f>
        <v>0</v>
      </c>
      <c r="D126" s="466">
        <f>SUM(' ED PARTIE PERDUE'!D29)</f>
        <v>0</v>
      </c>
      <c r="E126" s="389"/>
      <c r="F126" s="84">
        <f t="shared" si="0"/>
        <v>0</v>
      </c>
      <c r="G126" s="26"/>
      <c r="I126" s="23"/>
    </row>
    <row r="127" spans="1:9" ht="27" customHeight="1">
      <c r="A127" s="382" t="s">
        <v>128</v>
      </c>
      <c r="B127" s="464">
        <f>(' ED PARTIE PERDUE'!B30)</f>
        <v>4</v>
      </c>
      <c r="C127" s="465">
        <f>SUM(' ED PARTIE PERDUE'!C30)</f>
        <v>0</v>
      </c>
      <c r="D127" s="466">
        <f>SUM(' ED PARTIE PERDUE'!D30)</f>
        <v>0</v>
      </c>
      <c r="E127" s="389"/>
      <c r="F127" s="84">
        <f t="shared" si="0"/>
        <v>0</v>
      </c>
      <c r="I127" s="23"/>
    </row>
    <row r="128" spans="1:9" ht="27" customHeight="1">
      <c r="A128" s="382" t="s">
        <v>136</v>
      </c>
      <c r="B128" s="464">
        <f>(' ED PARTIE PERDUE'!B31)</f>
        <v>2</v>
      </c>
      <c r="C128" s="465">
        <f>SUM(' ED PARTIE PERDUE'!C31)</f>
        <v>0</v>
      </c>
      <c r="D128" s="466">
        <f>SUM(' ED PARTIE PERDUE'!D31)</f>
        <v>0</v>
      </c>
      <c r="E128" s="389"/>
      <c r="F128" s="387"/>
      <c r="G128" s="26"/>
      <c r="I128" s="23"/>
    </row>
    <row r="129" spans="1:9" ht="27" customHeight="1">
      <c r="A129" s="382" t="s">
        <v>129</v>
      </c>
      <c r="B129" s="464">
        <f>(' ED PARTIE PERDUE'!B32)</f>
        <v>1</v>
      </c>
      <c r="C129" s="465">
        <f>SUM(' ED PARTIE PERDUE'!C32)</f>
        <v>0</v>
      </c>
      <c r="D129" s="466">
        <f>SUM(' ED PARTIE PERDUE'!D32)</f>
        <v>0</v>
      </c>
      <c r="E129" s="389"/>
      <c r="F129" s="387"/>
      <c r="G129" s="26"/>
      <c r="I129" s="23"/>
    </row>
    <row r="130" spans="1:9" s="275" customFormat="1" ht="27" customHeight="1">
      <c r="A130" s="382" t="s">
        <v>85</v>
      </c>
      <c r="B130" s="464">
        <f>(' ED PARTIE PERDUE'!B33)</f>
        <v>1</v>
      </c>
      <c r="C130" s="465">
        <f>SUM(' ED PARTIE PERDUE'!C33)</f>
        <v>0</v>
      </c>
      <c r="D130" s="466">
        <f>SUM(' ED PARTIE PERDUE'!D33)</f>
        <v>0</v>
      </c>
      <c r="E130" s="390"/>
      <c r="F130" s="387"/>
      <c r="G130" s="26"/>
      <c r="I130" s="23"/>
    </row>
    <row r="131" spans="1:9" ht="27" customHeight="1">
      <c r="A131" s="78">
        <v>4</v>
      </c>
      <c r="B131" s="501"/>
      <c r="C131" s="467">
        <f>IF(B20&lt;&gt;"",12,IF(B21&lt;&gt;"",8,IF(B22&lt;&gt;"",4,0)))</f>
        <v>12</v>
      </c>
      <c r="D131" s="468">
        <f>SUM(' ED PARTIE PERDUE'!D34)</f>
        <v>0</v>
      </c>
    </row>
    <row r="132" spans="1:9" ht="24.95" customHeight="1">
      <c r="A132" s="645">
        <f>C12</f>
        <v>0</v>
      </c>
      <c r="B132" s="645"/>
      <c r="C132" s="645"/>
      <c r="D132" s="646"/>
      <c r="E132" s="502" t="s">
        <v>1</v>
      </c>
      <c r="F132" s="502">
        <f>SUM(' ED PARTIE PERDUE'!C3:E6)</f>
        <v>0</v>
      </c>
    </row>
    <row r="133" spans="1:9" ht="24.95" customHeight="1">
      <c r="A133" s="256"/>
      <c r="B133" s="249" t="s">
        <v>103</v>
      </c>
      <c r="C133" s="641" t="str">
        <f>IF(B20="X","TRIPLETTES : 3 chèques de : ",IF(B21="X","DOUBLETTES : 2 chèques de : ",IF(B22="X","TETE A TETE : 1 chèque de : ","")))</f>
        <v xml:space="preserve">TRIPLETTES : 3 chèques de : </v>
      </c>
      <c r="D133" s="642"/>
      <c r="E133" s="643">
        <f>SUM(' ED PARTIE PERDUE'!D37)</f>
        <v>0</v>
      </c>
      <c r="F133" s="644"/>
      <c r="G133" s="243"/>
    </row>
    <row r="134" spans="1:9" ht="24.95" customHeight="1">
      <c r="A134" s="256"/>
      <c r="B134" s="360" t="s">
        <v>104</v>
      </c>
      <c r="C134" s="641" t="str">
        <f>IF(B20="X","TRIPLETTES : 3 chèques de : ",IF(B21="X","DOUBLETTES : 2 chèques de : ",IF(B22="X","TETE A TETE : 1 chèque de : ","")))</f>
        <v xml:space="preserve">TRIPLETTES : 3 chèques de : </v>
      </c>
      <c r="D134" s="642"/>
      <c r="E134" s="643">
        <f>SUM(' ED PARTIE PERDUE'!D38)</f>
        <v>0</v>
      </c>
      <c r="F134" s="644"/>
      <c r="G134" s="243"/>
    </row>
    <row r="135" spans="1:9" ht="24.95" customHeight="1">
      <c r="A135" s="256"/>
      <c r="B135" s="256"/>
      <c r="C135" s="256"/>
      <c r="D135" s="258"/>
      <c r="E135" s="258"/>
      <c r="F135" s="258"/>
    </row>
    <row r="136" spans="1:9" ht="24.95" customHeight="1">
      <c r="A136" s="647" t="s">
        <v>16</v>
      </c>
      <c r="B136" s="647"/>
      <c r="C136" s="647"/>
      <c r="D136" s="647"/>
      <c r="E136" s="647"/>
      <c r="F136" s="647"/>
    </row>
    <row r="137" spans="1:9" ht="6" customHeight="1" thickBot="1">
      <c r="A137" s="10"/>
      <c r="B137" s="10"/>
      <c r="C137" s="10"/>
      <c r="D137" s="10"/>
      <c r="E137" s="10"/>
      <c r="F137" s="10"/>
    </row>
    <row r="138" spans="1:9" ht="20.45" customHeight="1" thickTop="1">
      <c r="A138" s="259" t="s">
        <v>1</v>
      </c>
      <c r="B138" s="2" t="s">
        <v>2</v>
      </c>
      <c r="C138" s="648" t="s">
        <v>3</v>
      </c>
      <c r="D138" s="259" t="s">
        <v>1</v>
      </c>
      <c r="E138" s="650" t="s">
        <v>47</v>
      </c>
      <c r="F138" s="652" t="s">
        <v>30</v>
      </c>
    </row>
    <row r="139" spans="1:9" ht="20.45" customHeight="1" thickBot="1">
      <c r="A139" s="260" t="s">
        <v>5</v>
      </c>
      <c r="B139" s="3"/>
      <c r="C139" s="649"/>
      <c r="D139" s="260" t="s">
        <v>7</v>
      </c>
      <c r="E139" s="651"/>
      <c r="F139" s="653"/>
    </row>
    <row r="140" spans="1:9" ht="20.45" customHeight="1" thickTop="1">
      <c r="A140" s="469">
        <f>IF(' ED PARTIE PERDUE'!F12=3,A97,A97)</f>
        <v>0</v>
      </c>
      <c r="B140" s="470">
        <f>IF(' ED PARTIE PERDUE'!F12=3,B97,B97)</f>
        <v>0</v>
      </c>
      <c r="C140" s="470">
        <f>IF(' ED PARTIE PERDUE'!F12=3,C97,C97)</f>
        <v>0</v>
      </c>
      <c r="D140" s="470">
        <f>IF(' ED PARTIE PERDUE'!F12=3,D97,D97)</f>
        <v>0</v>
      </c>
      <c r="E140" s="471">
        <f>IF(' ED PARTIE PERDUE'!F12=3,E133,E133)</f>
        <v>0</v>
      </c>
      <c r="F140" s="236"/>
      <c r="I140" s="24"/>
    </row>
    <row r="141" spans="1:9" ht="20.45" customHeight="1">
      <c r="A141" s="472">
        <f>IF(' ED PARTIE PERDUE'!F12=3,A98,A98)</f>
        <v>0</v>
      </c>
      <c r="B141" s="473">
        <f>IF(' ED PARTIE PERDUE'!F12&lt;&gt;1,B98,"")</f>
        <v>0</v>
      </c>
      <c r="C141" s="473">
        <f>IF(' ED PARTIE PERDUE'!F12&lt;&gt;1,C98,"")</f>
        <v>0</v>
      </c>
      <c r="D141" s="473">
        <f>IF(' ED PARTIE PERDUE'!F12&lt;&gt;1,D98,"")</f>
        <v>0</v>
      </c>
      <c r="E141" s="474">
        <f>IF(' ED PARTIE PERDUE'!F12&lt;&gt;1,E133,"")</f>
        <v>0</v>
      </c>
      <c r="F141" s="237"/>
      <c r="I141" s="24"/>
    </row>
    <row r="142" spans="1:9" ht="20.45" customHeight="1" thickBot="1">
      <c r="A142" s="475">
        <f>IF(' ED PARTIE PERDUE'!F12=3,A99,A99)</f>
        <v>0</v>
      </c>
      <c r="B142" s="476">
        <f>IF(' ED PARTIE PERDUE'!F12=3,B99,"")</f>
        <v>0</v>
      </c>
      <c r="C142" s="476">
        <f>IF(' ED PARTIE PERDUE'!F12=3,C99,"")</f>
        <v>0</v>
      </c>
      <c r="D142" s="476">
        <f>IF(' ED PARTIE PERDUE'!F12=3,D99,"")</f>
        <v>0</v>
      </c>
      <c r="E142" s="477">
        <f>IF(' ED PARTIE PERDUE'!F12=3,E133,"")</f>
        <v>0</v>
      </c>
      <c r="F142" s="238"/>
      <c r="I142" s="24"/>
    </row>
    <row r="143" spans="1:9" ht="20.45" customHeight="1" thickTop="1">
      <c r="A143" s="478">
        <f>IF(' ED PARTIE PERDUE'!F12=3,A93,A93)</f>
        <v>0</v>
      </c>
      <c r="B143" s="470">
        <f>IF(' ED PARTIE PERDUE'!F12=3,B93,B93)</f>
        <v>0</v>
      </c>
      <c r="C143" s="470">
        <f>IF(' ED PARTIE PERDUE'!F12=3,C93,C93)</f>
        <v>0</v>
      </c>
      <c r="D143" s="470">
        <f>IF(' ED PARTIE PERDUE'!F12=3,D93,D93)</f>
        <v>0</v>
      </c>
      <c r="E143" s="479">
        <f>IF(' ED PARTIE PERDUE'!F12=3,E134,E134)</f>
        <v>0</v>
      </c>
      <c r="F143" s="236"/>
      <c r="I143" s="24"/>
    </row>
    <row r="144" spans="1:9" ht="20.45" customHeight="1">
      <c r="A144" s="472">
        <f>IF(' ED PARTIE PERDUE'!F12=3,A94,A94)</f>
        <v>0</v>
      </c>
      <c r="B144" s="473">
        <f>IF(' ED PARTIE PERDUE'!F12&lt;&gt;1,B94,"")</f>
        <v>0</v>
      </c>
      <c r="C144" s="473">
        <f>IF(' ED PARTIE PERDUE'!F12&lt;&gt;1,C94,"")</f>
        <v>0</v>
      </c>
      <c r="D144" s="473">
        <f>IF(' ED PARTIE PERDUE'!F12&lt;&gt;1,D94,"")</f>
        <v>0</v>
      </c>
      <c r="E144" s="477">
        <f>IF(' ED PARTIE PERDUE'!F12&lt;&gt;1,E134,"")</f>
        <v>0</v>
      </c>
      <c r="F144" s="237"/>
      <c r="I144" s="24"/>
    </row>
    <row r="145" spans="1:9" ht="20.45" customHeight="1" thickBot="1">
      <c r="A145" s="478">
        <f>IF(' ED PARTIE PERDUE'!F12=3,A95,A95)</f>
        <v>0</v>
      </c>
      <c r="B145" s="476">
        <f>IF(' ED PARTIE PERDUE'!F12=3,B95,"")</f>
        <v>0</v>
      </c>
      <c r="C145" s="476">
        <f>IF(' ED PARTIE PERDUE'!F12=3,C95,"")</f>
        <v>0</v>
      </c>
      <c r="D145" s="476">
        <f>IF(' ED PARTIE PERDUE'!F12=3,D95,"")</f>
        <v>0</v>
      </c>
      <c r="E145" s="477">
        <f>IF(' ED PARTIE PERDUE'!F12=3,E134,"")</f>
        <v>0</v>
      </c>
      <c r="F145" s="238"/>
      <c r="I145" s="24"/>
    </row>
    <row r="146" spans="1:9" ht="20.45" customHeight="1" thickTop="1">
      <c r="A146" s="239"/>
      <c r="B146" s="239"/>
      <c r="C146" s="239"/>
      <c r="D146" s="239"/>
      <c r="E146" s="240"/>
      <c r="F146" s="247"/>
      <c r="I146" s="24"/>
    </row>
    <row r="147" spans="1:9" ht="20.45" customHeight="1">
      <c r="A147" s="647" t="s">
        <v>31</v>
      </c>
      <c r="B147" s="647"/>
      <c r="C147" s="647"/>
      <c r="D147" s="647"/>
      <c r="E147" s="647"/>
      <c r="F147" s="647"/>
    </row>
    <row r="148" spans="1:9" ht="20.45" customHeight="1">
      <c r="B148" s="480">
        <f>IF(' ED PARTIE PERDUE'!F12=3,B97,B97)</f>
        <v>0</v>
      </c>
      <c r="C148" s="481">
        <f>B148</f>
        <v>0</v>
      </c>
      <c r="D148" s="654" t="s">
        <v>45</v>
      </c>
      <c r="E148" s="655"/>
      <c r="F148" s="656"/>
    </row>
    <row r="149" spans="1:9" ht="20.45" customHeight="1">
      <c r="B149" s="480">
        <f>IF(' ED PARTIE PERDUE'!F12&lt;&gt;1,B98,"")</f>
        <v>0</v>
      </c>
      <c r="C149" s="481">
        <f t="shared" ref="C149:C153" si="1">B149</f>
        <v>0</v>
      </c>
      <c r="D149" s="657"/>
      <c r="E149" s="658"/>
      <c r="F149" s="659"/>
    </row>
    <row r="150" spans="1:9" ht="20.45" customHeight="1">
      <c r="B150" s="480">
        <f>IF(' ED PARTIE PERDUE'!F12=3,B99,"")</f>
        <v>0</v>
      </c>
      <c r="C150" s="481">
        <f>IF(C131=12,B150,"")</f>
        <v>0</v>
      </c>
      <c r="D150" s="660"/>
      <c r="E150" s="661"/>
      <c r="F150" s="662"/>
    </row>
    <row r="151" spans="1:9" ht="20.45" customHeight="1">
      <c r="B151" s="480">
        <f>IF(' ED PARTIE PERDUE'!F12=3,B93,B93)</f>
        <v>0</v>
      </c>
      <c r="C151" s="481">
        <f t="shared" si="1"/>
        <v>0</v>
      </c>
      <c r="D151" s="625"/>
      <c r="E151" s="625"/>
      <c r="F151" s="625"/>
    </row>
    <row r="152" spans="1:9" ht="20.45" customHeight="1">
      <c r="B152" s="480">
        <f>IF(' ED PARTIE PERDUE'!F12&lt;&gt;1,B94,"")</f>
        <v>0</v>
      </c>
      <c r="C152" s="481">
        <f t="shared" si="1"/>
        <v>0</v>
      </c>
      <c r="D152" s="625"/>
      <c r="E152" s="625"/>
      <c r="F152" s="625"/>
    </row>
    <row r="153" spans="1:9" ht="20.45" customHeight="1">
      <c r="B153" s="480">
        <f>IF(' ED PARTIE PERDUE'!F12=3,B95,"")</f>
        <v>0</v>
      </c>
      <c r="C153" s="481">
        <f t="shared" si="1"/>
        <v>0</v>
      </c>
      <c r="D153" s="625"/>
      <c r="E153" s="625"/>
      <c r="F153" s="625"/>
    </row>
    <row r="154" spans="1:9" ht="9" customHeight="1">
      <c r="B154" s="9"/>
      <c r="D154" s="625"/>
      <c r="E154" s="625"/>
      <c r="F154" s="625"/>
    </row>
    <row r="155" spans="1:9" ht="18" customHeight="1">
      <c r="A155" s="626" t="s">
        <v>32</v>
      </c>
      <c r="B155" s="626"/>
      <c r="C155" s="482">
        <f>SUM(E140:E145)</f>
        <v>0</v>
      </c>
      <c r="D155" s="9"/>
    </row>
    <row r="156" spans="1:9" ht="6" customHeight="1">
      <c r="B156" s="9"/>
      <c r="D156" s="9"/>
    </row>
    <row r="157" spans="1:9" ht="18" customHeight="1">
      <c r="A157" s="6" t="s">
        <v>33</v>
      </c>
      <c r="B157" s="627" t="str">
        <f>E12</f>
        <v/>
      </c>
      <c r="C157" s="628"/>
      <c r="D157" s="8" t="s">
        <v>34</v>
      </c>
      <c r="E157" s="629"/>
      <c r="F157" s="628"/>
    </row>
    <row r="158" spans="1:9" ht="6" customHeight="1">
      <c r="B158" s="9"/>
      <c r="D158" s="9"/>
    </row>
    <row r="159" spans="1:9" ht="18" customHeight="1">
      <c r="A159" s="624" t="s">
        <v>35</v>
      </c>
      <c r="B159" s="624"/>
      <c r="C159" s="483" t="str">
        <f>C17</f>
        <v/>
      </c>
      <c r="D159" s="7"/>
      <c r="E159" s="630"/>
      <c r="F159" s="630"/>
    </row>
    <row r="160" spans="1:9" ht="6" customHeight="1">
      <c r="A160" s="255"/>
      <c r="B160" s="255"/>
      <c r="C160" s="484"/>
      <c r="D160" s="5"/>
      <c r="E160" s="201"/>
      <c r="F160" s="201"/>
    </row>
    <row r="161" spans="1:6" ht="18" customHeight="1">
      <c r="A161" s="624" t="s">
        <v>36</v>
      </c>
      <c r="B161" s="624"/>
      <c r="C161" s="485" t="str">
        <f>C42</f>
        <v/>
      </c>
      <c r="D161" s="9"/>
    </row>
    <row r="162" spans="1:6" ht="6.75" customHeight="1">
      <c r="A162" s="624"/>
      <c r="B162" s="624"/>
      <c r="C162" s="17"/>
      <c r="D162" s="9"/>
    </row>
    <row r="163" spans="1:6" ht="18" customHeight="1">
      <c r="A163" s="618" t="s">
        <v>164</v>
      </c>
      <c r="B163" s="618"/>
      <c r="C163" s="618"/>
      <c r="D163" s="618"/>
      <c r="E163" s="618"/>
      <c r="F163" s="618"/>
    </row>
    <row r="164" spans="1:6" ht="18" customHeight="1">
      <c r="A164" s="618"/>
      <c r="B164" s="618"/>
      <c r="C164" s="618"/>
      <c r="D164" s="618"/>
      <c r="E164" s="618"/>
      <c r="F164" s="618"/>
    </row>
    <row r="165" spans="1:6" ht="18" customHeight="1">
      <c r="A165" s="618" t="s">
        <v>81</v>
      </c>
      <c r="B165" s="618"/>
      <c r="C165" s="618"/>
      <c r="D165" s="618"/>
      <c r="E165" s="618"/>
      <c r="F165" s="618"/>
    </row>
    <row r="166" spans="1:6" ht="18" customHeight="1">
      <c r="A166" s="618" t="s">
        <v>83</v>
      </c>
      <c r="B166" s="618"/>
      <c r="C166" s="618"/>
      <c r="D166" s="618"/>
      <c r="E166" s="618"/>
      <c r="F166" s="618"/>
    </row>
    <row r="167" spans="1:6" ht="18" customHeight="1">
      <c r="A167" s="618" t="s">
        <v>59</v>
      </c>
      <c r="B167" s="618"/>
      <c r="C167" s="618"/>
      <c r="D167" s="618"/>
      <c r="E167" s="618"/>
      <c r="F167" s="618"/>
    </row>
    <row r="168" spans="1:6" ht="18" customHeight="1">
      <c r="A168" s="618" t="s">
        <v>60</v>
      </c>
      <c r="B168" s="618"/>
      <c r="C168" s="618"/>
      <c r="D168" s="618"/>
      <c r="E168" s="618"/>
      <c r="F168" s="618"/>
    </row>
    <row r="169" spans="1:6" ht="2.25" customHeight="1">
      <c r="A169" s="202"/>
      <c r="B169" s="202"/>
      <c r="C169" s="202"/>
      <c r="D169" s="619"/>
      <c r="E169" s="620"/>
      <c r="F169" s="620"/>
    </row>
    <row r="170" spans="1:6" ht="1.5" customHeight="1">
      <c r="A170" s="202"/>
      <c r="B170" s="202"/>
      <c r="C170" s="202"/>
      <c r="D170" s="207"/>
      <c r="E170" s="208"/>
      <c r="F170" s="208"/>
    </row>
    <row r="171" spans="1:6" ht="32.25" customHeight="1" thickBot="1">
      <c r="A171" s="621" t="s">
        <v>71</v>
      </c>
      <c r="B171" s="621"/>
      <c r="C171" s="621"/>
      <c r="D171" s="621"/>
      <c r="E171" s="621"/>
      <c r="F171" s="621"/>
    </row>
    <row r="172" spans="1:6" ht="21.75" customHeight="1">
      <c r="A172" s="622"/>
      <c r="B172" s="622"/>
      <c r="C172" s="622"/>
      <c r="D172" s="622"/>
      <c r="E172" s="622"/>
      <c r="F172" s="622"/>
    </row>
    <row r="173" spans="1:6" ht="18" customHeight="1">
      <c r="A173" s="623"/>
      <c r="B173" s="623"/>
      <c r="C173" s="623"/>
      <c r="D173" s="623"/>
      <c r="E173" s="623"/>
      <c r="F173" s="623"/>
    </row>
    <row r="174" spans="1:6" ht="18.75" customHeight="1">
      <c r="A174" s="615"/>
      <c r="B174" s="615"/>
      <c r="C174" s="189"/>
      <c r="D174" s="190"/>
      <c r="E174" s="190"/>
      <c r="F174" s="190"/>
    </row>
    <row r="175" spans="1:6" ht="18" customHeight="1">
      <c r="A175" s="615"/>
      <c r="B175" s="615"/>
      <c r="C175" s="189"/>
      <c r="D175" s="190"/>
      <c r="E175" s="190"/>
      <c r="F175" s="190"/>
    </row>
    <row r="176" spans="1:6" ht="18" customHeight="1">
      <c r="A176" s="615"/>
      <c r="B176" s="615"/>
      <c r="C176" s="189"/>
      <c r="D176" s="190"/>
      <c r="E176" s="190"/>
      <c r="F176" s="190"/>
    </row>
    <row r="177" spans="1:6" ht="18" customHeight="1">
      <c r="A177" s="615"/>
      <c r="B177" s="615"/>
      <c r="C177" s="189"/>
      <c r="D177" s="190"/>
      <c r="E177" s="190"/>
      <c r="F177" s="190"/>
    </row>
    <row r="178" spans="1:6" ht="18" customHeight="1">
      <c r="A178" s="617"/>
      <c r="B178" s="617"/>
      <c r="C178" s="189"/>
      <c r="D178" s="190"/>
      <c r="E178" s="190"/>
      <c r="F178" s="190"/>
    </row>
    <row r="179" spans="1:6" ht="18" customHeight="1">
      <c r="A179" s="615"/>
      <c r="B179" s="615"/>
      <c r="C179" s="189"/>
      <c r="D179" s="190"/>
      <c r="E179" s="190"/>
      <c r="F179" s="190"/>
    </row>
    <row r="180" spans="1:6" ht="18" customHeight="1">
      <c r="A180" s="615"/>
      <c r="B180" s="615"/>
      <c r="C180" s="189"/>
      <c r="D180" s="190"/>
      <c r="E180" s="190"/>
      <c r="F180" s="190"/>
    </row>
    <row r="181" spans="1:6" ht="18" customHeight="1">
      <c r="A181" s="615"/>
      <c r="B181" s="615"/>
      <c r="C181" s="189"/>
      <c r="D181" s="190"/>
      <c r="E181" s="190"/>
      <c r="F181" s="190"/>
    </row>
    <row r="182" spans="1:6" ht="18" customHeight="1">
      <c r="A182" s="615"/>
      <c r="B182" s="615"/>
      <c r="C182" s="189"/>
      <c r="D182" s="190"/>
      <c r="E182" s="190"/>
      <c r="F182" s="190"/>
    </row>
    <row r="183" spans="1:6" ht="18" customHeight="1">
      <c r="A183" s="616"/>
      <c r="B183" s="616"/>
      <c r="C183" s="189"/>
      <c r="D183" s="190"/>
      <c r="E183" s="190"/>
      <c r="F183" s="190"/>
    </row>
    <row r="184" spans="1:6" ht="18" customHeight="1">
      <c r="A184" s="605"/>
      <c r="B184" s="605"/>
      <c r="C184" s="191"/>
      <c r="D184" s="190"/>
      <c r="E184" s="190"/>
      <c r="F184" s="190"/>
    </row>
    <row r="185" spans="1:6" ht="18" customHeight="1">
      <c r="A185" s="605"/>
      <c r="B185" s="605"/>
      <c r="C185" s="191"/>
      <c r="D185" s="190"/>
      <c r="E185" s="190"/>
      <c r="F185" s="190"/>
    </row>
    <row r="186" spans="1:6" ht="18" customHeight="1">
      <c r="A186" s="605"/>
      <c r="B186" s="605"/>
      <c r="C186" s="191"/>
      <c r="D186" s="190"/>
      <c r="E186" s="190"/>
      <c r="F186" s="190"/>
    </row>
    <row r="187" spans="1:6" ht="7.5" customHeight="1" thickBot="1">
      <c r="A187" s="190"/>
      <c r="B187" s="190"/>
      <c r="C187" s="190"/>
      <c r="D187" s="190"/>
      <c r="E187" s="190"/>
      <c r="F187" s="190"/>
    </row>
    <row r="188" spans="1:6" ht="22.5" customHeight="1" thickBot="1">
      <c r="A188" s="606"/>
      <c r="B188" s="607"/>
      <c r="C188" s="607"/>
      <c r="D188" s="607"/>
      <c r="E188" s="607"/>
      <c r="F188" s="608"/>
    </row>
    <row r="189" spans="1:6" ht="18" customHeight="1">
      <c r="A189" s="609"/>
      <c r="B189" s="609"/>
      <c r="C189" s="609"/>
      <c r="D189" s="609"/>
      <c r="E189" s="609"/>
      <c r="F189" s="609"/>
    </row>
    <row r="190" spans="1:6" ht="20.25" customHeight="1">
      <c r="A190" s="279"/>
      <c r="B190" s="279"/>
      <c r="C190" s="279"/>
      <c r="D190" s="279"/>
      <c r="E190" s="279"/>
      <c r="F190" s="279"/>
    </row>
    <row r="191" spans="1:6" ht="18" customHeight="1" thickBot="1">
      <c r="A191" s="610" t="s">
        <v>55</v>
      </c>
      <c r="B191" s="610"/>
      <c r="C191" s="610"/>
      <c r="D191" s="610"/>
      <c r="E191" s="610"/>
      <c r="F191" s="610"/>
    </row>
    <row r="192" spans="1:6" ht="18" customHeight="1" thickTop="1">
      <c r="A192" s="259" t="s">
        <v>1</v>
      </c>
      <c r="B192" s="2" t="s">
        <v>2</v>
      </c>
      <c r="C192" s="611" t="s">
        <v>3</v>
      </c>
      <c r="D192" s="2" t="s">
        <v>1</v>
      </c>
      <c r="E192" s="613" t="s">
        <v>49</v>
      </c>
      <c r="F192" s="613" t="s">
        <v>50</v>
      </c>
    </row>
    <row r="193" spans="1:6" ht="18" customHeight="1" thickBot="1">
      <c r="A193" s="260" t="s">
        <v>5</v>
      </c>
      <c r="B193" s="3" t="s">
        <v>6</v>
      </c>
      <c r="C193" s="612"/>
      <c r="D193" s="3" t="s">
        <v>7</v>
      </c>
      <c r="E193" s="614"/>
      <c r="F193" s="614"/>
    </row>
    <row r="194" spans="1:6" ht="8.25" customHeight="1" thickTop="1" thickBot="1">
      <c r="A194" s="602"/>
      <c r="B194" s="603"/>
      <c r="C194" s="603"/>
      <c r="D194" s="603"/>
      <c r="E194" s="603"/>
      <c r="F194" s="604"/>
    </row>
    <row r="195" spans="1:6" ht="17.100000000000001" customHeight="1" thickTop="1">
      <c r="A195" s="85"/>
      <c r="B195" s="86"/>
      <c r="C195" s="86"/>
      <c r="D195" s="87"/>
      <c r="E195" s="599"/>
      <c r="F195" s="192"/>
    </row>
    <row r="196" spans="1:6" ht="17.100000000000001" customHeight="1">
      <c r="A196" s="88"/>
      <c r="B196" s="89"/>
      <c r="C196" s="89"/>
      <c r="D196" s="90"/>
      <c r="E196" s="600"/>
      <c r="F196" s="193"/>
    </row>
    <row r="197" spans="1:6" ht="17.100000000000001" customHeight="1" thickBot="1">
      <c r="A197" s="91"/>
      <c r="B197" s="92"/>
      <c r="C197" s="92"/>
      <c r="D197" s="93"/>
      <c r="E197" s="601"/>
      <c r="F197" s="194"/>
    </row>
    <row r="198" spans="1:6" ht="17.100000000000001" customHeight="1" thickTop="1">
      <c r="A198" s="94"/>
      <c r="B198" s="95"/>
      <c r="C198" s="95"/>
      <c r="D198" s="96"/>
      <c r="E198" s="600"/>
      <c r="F198" s="195"/>
    </row>
    <row r="199" spans="1:6" ht="17.100000000000001" customHeight="1">
      <c r="A199" s="97"/>
      <c r="B199" s="98"/>
      <c r="C199" s="98"/>
      <c r="D199" s="99"/>
      <c r="E199" s="600"/>
      <c r="F199" s="196"/>
    </row>
    <row r="200" spans="1:6" ht="17.100000000000001" customHeight="1" thickBot="1">
      <c r="A200" s="100"/>
      <c r="B200" s="101"/>
      <c r="C200" s="101"/>
      <c r="D200" s="102"/>
      <c r="E200" s="601"/>
      <c r="F200" s="197"/>
    </row>
    <row r="201" spans="1:6" ht="17.100000000000001" customHeight="1" thickTop="1">
      <c r="A201" s="85"/>
      <c r="B201" s="86"/>
      <c r="C201" s="86"/>
      <c r="D201" s="103"/>
      <c r="E201" s="600"/>
      <c r="F201" s="192"/>
    </row>
    <row r="202" spans="1:6" ht="17.100000000000001" customHeight="1">
      <c r="A202" s="88"/>
      <c r="B202" s="89"/>
      <c r="C202" s="89"/>
      <c r="D202" s="90"/>
      <c r="E202" s="600"/>
      <c r="F202" s="193"/>
    </row>
    <row r="203" spans="1:6" ht="17.100000000000001" customHeight="1" thickBot="1">
      <c r="A203" s="91"/>
      <c r="B203" s="92"/>
      <c r="C203" s="92"/>
      <c r="D203" s="104"/>
      <c r="E203" s="601"/>
      <c r="F203" s="194"/>
    </row>
    <row r="204" spans="1:6" ht="17.100000000000001" customHeight="1" thickTop="1">
      <c r="A204" s="105"/>
      <c r="B204" s="106"/>
      <c r="C204" s="106"/>
      <c r="D204" s="107"/>
      <c r="E204" s="600"/>
      <c r="F204" s="198"/>
    </row>
    <row r="205" spans="1:6" ht="17.100000000000001" customHeight="1">
      <c r="A205" s="108"/>
      <c r="B205" s="109"/>
      <c r="C205" s="109"/>
      <c r="D205" s="110"/>
      <c r="E205" s="600"/>
      <c r="F205" s="199"/>
    </row>
    <row r="206" spans="1:6" ht="17.100000000000001" customHeight="1" thickBot="1">
      <c r="A206" s="111"/>
      <c r="B206" s="112"/>
      <c r="C206" s="112"/>
      <c r="D206" s="113"/>
      <c r="E206" s="601"/>
      <c r="F206" s="200"/>
    </row>
    <row r="207" spans="1:6" ht="17.100000000000001" customHeight="1" thickTop="1">
      <c r="A207" s="85"/>
      <c r="B207" s="86"/>
      <c r="C207" s="86"/>
      <c r="D207" s="87"/>
      <c r="E207" s="599"/>
      <c r="F207" s="192"/>
    </row>
    <row r="208" spans="1:6" ht="17.100000000000001" customHeight="1">
      <c r="A208" s="88"/>
      <c r="B208" s="89"/>
      <c r="C208" s="89"/>
      <c r="D208" s="90"/>
      <c r="E208" s="600"/>
      <c r="F208" s="193"/>
    </row>
    <row r="209" spans="1:6" ht="17.100000000000001" customHeight="1" thickBot="1">
      <c r="A209" s="91"/>
      <c r="B209" s="92"/>
      <c r="C209" s="92"/>
      <c r="D209" s="93"/>
      <c r="E209" s="601"/>
      <c r="F209" s="194"/>
    </row>
    <row r="210" spans="1:6" ht="17.100000000000001" customHeight="1" thickTop="1">
      <c r="A210" s="94"/>
      <c r="B210" s="95"/>
      <c r="C210" s="95"/>
      <c r="D210" s="96"/>
      <c r="E210" s="599"/>
      <c r="F210" s="195"/>
    </row>
    <row r="211" spans="1:6" ht="17.100000000000001" customHeight="1">
      <c r="A211" s="97"/>
      <c r="B211" s="98"/>
      <c r="C211" s="98"/>
      <c r="D211" s="99"/>
      <c r="E211" s="600"/>
      <c r="F211" s="196"/>
    </row>
    <row r="212" spans="1:6" ht="17.100000000000001" customHeight="1" thickBot="1">
      <c r="A212" s="100"/>
      <c r="B212" s="101"/>
      <c r="C212" s="101"/>
      <c r="D212" s="114"/>
      <c r="E212" s="601"/>
      <c r="F212" s="197"/>
    </row>
    <row r="213" spans="1:6" ht="17.100000000000001" customHeight="1" thickTop="1">
      <c r="A213" s="85"/>
      <c r="B213" s="86"/>
      <c r="C213" s="86"/>
      <c r="D213" s="87"/>
      <c r="E213" s="599"/>
      <c r="F213" s="192"/>
    </row>
    <row r="214" spans="1:6" ht="17.100000000000001" customHeight="1">
      <c r="A214" s="88"/>
      <c r="B214" s="89"/>
      <c r="C214" s="89"/>
      <c r="D214" s="90"/>
      <c r="E214" s="600"/>
      <c r="F214" s="193"/>
    </row>
    <row r="215" spans="1:6" ht="17.100000000000001" customHeight="1" thickBot="1">
      <c r="A215" s="91"/>
      <c r="B215" s="92"/>
      <c r="C215" s="92"/>
      <c r="D215" s="93"/>
      <c r="E215" s="601"/>
      <c r="F215" s="194"/>
    </row>
    <row r="216" spans="1:6" ht="17.100000000000001" customHeight="1" thickTop="1">
      <c r="A216" s="105"/>
      <c r="B216" s="106"/>
      <c r="C216" s="106"/>
      <c r="D216" s="115"/>
      <c r="E216" s="599"/>
      <c r="F216" s="198"/>
    </row>
    <row r="217" spans="1:6" ht="17.100000000000001" customHeight="1">
      <c r="A217" s="108"/>
      <c r="B217" s="109"/>
      <c r="C217" s="109"/>
      <c r="D217" s="110"/>
      <c r="E217" s="600"/>
      <c r="F217" s="199"/>
    </row>
    <row r="218" spans="1:6" ht="17.100000000000001" customHeight="1" thickBot="1">
      <c r="A218" s="111"/>
      <c r="B218" s="112"/>
      <c r="C218" s="112"/>
      <c r="D218" s="113"/>
      <c r="E218" s="601"/>
      <c r="F218" s="200"/>
    </row>
    <row r="219" spans="1:6" ht="17.100000000000001" customHeight="1" thickTop="1">
      <c r="A219" s="85"/>
      <c r="B219" s="86"/>
      <c r="C219" s="86"/>
      <c r="D219" s="87"/>
      <c r="E219" s="599"/>
      <c r="F219" s="192"/>
    </row>
    <row r="220" spans="1:6" ht="17.100000000000001" customHeight="1">
      <c r="A220" s="88"/>
      <c r="B220" s="89"/>
      <c r="C220" s="89"/>
      <c r="D220" s="90"/>
      <c r="E220" s="600"/>
      <c r="F220" s="193"/>
    </row>
    <row r="221" spans="1:6" ht="17.100000000000001" customHeight="1" thickBot="1">
      <c r="A221" s="91"/>
      <c r="B221" s="92"/>
      <c r="C221" s="92"/>
      <c r="D221" s="93"/>
      <c r="E221" s="601"/>
      <c r="F221" s="194"/>
    </row>
    <row r="222" spans="1:6" ht="17.100000000000001" customHeight="1" thickTop="1">
      <c r="A222" s="94"/>
      <c r="B222" s="95"/>
      <c r="C222" s="95"/>
      <c r="D222" s="96"/>
      <c r="E222" s="600"/>
      <c r="F222" s="195"/>
    </row>
    <row r="223" spans="1:6" ht="17.100000000000001" customHeight="1">
      <c r="A223" s="97"/>
      <c r="B223" s="98"/>
      <c r="C223" s="98"/>
      <c r="D223" s="99"/>
      <c r="E223" s="600"/>
      <c r="F223" s="196"/>
    </row>
    <row r="224" spans="1:6" ht="17.100000000000001" customHeight="1" thickBot="1">
      <c r="A224" s="100"/>
      <c r="B224" s="101"/>
      <c r="C224" s="101"/>
      <c r="D224" s="102"/>
      <c r="E224" s="601"/>
      <c r="F224" s="197"/>
    </row>
    <row r="225" spans="1:6" ht="17.100000000000001" customHeight="1" thickTop="1">
      <c r="A225" s="85"/>
      <c r="B225" s="86"/>
      <c r="C225" s="86"/>
      <c r="D225" s="103"/>
      <c r="E225" s="600"/>
      <c r="F225" s="192"/>
    </row>
    <row r="226" spans="1:6" ht="17.100000000000001" customHeight="1">
      <c r="A226" s="88"/>
      <c r="B226" s="89"/>
      <c r="C226" s="89"/>
      <c r="D226" s="90"/>
      <c r="E226" s="600"/>
      <c r="F226" s="193"/>
    </row>
    <row r="227" spans="1:6" ht="17.100000000000001" customHeight="1" thickBot="1">
      <c r="A227" s="91"/>
      <c r="B227" s="92"/>
      <c r="C227" s="92"/>
      <c r="D227" s="104"/>
      <c r="E227" s="601"/>
      <c r="F227" s="194"/>
    </row>
    <row r="228" spans="1:6" ht="17.100000000000001" customHeight="1" thickTop="1">
      <c r="A228" s="105"/>
      <c r="B228" s="106"/>
      <c r="C228" s="106"/>
      <c r="D228" s="107"/>
      <c r="E228" s="600"/>
      <c r="F228" s="198"/>
    </row>
    <row r="229" spans="1:6" ht="17.100000000000001" customHeight="1">
      <c r="A229" s="108"/>
      <c r="B229" s="109"/>
      <c r="C229" s="109"/>
      <c r="D229" s="110"/>
      <c r="E229" s="600"/>
      <c r="F229" s="199"/>
    </row>
    <row r="230" spans="1:6" ht="17.100000000000001" customHeight="1" thickBot="1">
      <c r="A230" s="111"/>
      <c r="B230" s="112"/>
      <c r="C230" s="112"/>
      <c r="D230" s="113"/>
      <c r="E230" s="601"/>
      <c r="F230" s="200"/>
    </row>
    <row r="231" spans="1:6" ht="17.100000000000001" customHeight="1" thickTop="1">
      <c r="A231" s="85"/>
      <c r="B231" s="86"/>
      <c r="C231" s="86"/>
      <c r="D231" s="87"/>
      <c r="E231" s="599"/>
      <c r="F231" s="192"/>
    </row>
    <row r="232" spans="1:6" ht="17.100000000000001" customHeight="1">
      <c r="A232" s="88"/>
      <c r="B232" s="89"/>
      <c r="C232" s="89"/>
      <c r="D232" s="90"/>
      <c r="E232" s="600"/>
      <c r="F232" s="193"/>
    </row>
    <row r="233" spans="1:6" ht="17.100000000000001" customHeight="1" thickBot="1">
      <c r="A233" s="91"/>
      <c r="B233" s="92"/>
      <c r="C233" s="92"/>
      <c r="D233" s="93"/>
      <c r="E233" s="601"/>
      <c r="F233" s="194"/>
    </row>
    <row r="234" spans="1:6" ht="17.100000000000001" customHeight="1" thickTop="1">
      <c r="A234" s="94"/>
      <c r="B234" s="95"/>
      <c r="C234" s="95"/>
      <c r="D234" s="96"/>
      <c r="E234" s="599"/>
      <c r="F234" s="195"/>
    </row>
    <row r="235" spans="1:6" ht="17.100000000000001" customHeight="1">
      <c r="A235" s="97"/>
      <c r="B235" s="98"/>
      <c r="C235" s="98"/>
      <c r="D235" s="99"/>
      <c r="E235" s="600"/>
      <c r="F235" s="196"/>
    </row>
    <row r="236" spans="1:6" ht="17.100000000000001" customHeight="1" thickBot="1">
      <c r="A236" s="100"/>
      <c r="B236" s="101"/>
      <c r="C236" s="101"/>
      <c r="D236" s="114"/>
      <c r="E236" s="601"/>
      <c r="F236" s="197"/>
    </row>
    <row r="237" spans="1:6" ht="17.100000000000001" customHeight="1" thickTop="1">
      <c r="A237" s="85"/>
      <c r="B237" s="86"/>
      <c r="C237" s="86"/>
      <c r="D237" s="87"/>
      <c r="E237" s="599"/>
      <c r="F237" s="192"/>
    </row>
    <row r="238" spans="1:6" ht="17.100000000000001" customHeight="1">
      <c r="A238" s="88"/>
      <c r="B238" s="89"/>
      <c r="C238" s="89"/>
      <c r="D238" s="90"/>
      <c r="E238" s="600"/>
      <c r="F238" s="193"/>
    </row>
    <row r="239" spans="1:6" ht="17.100000000000001" customHeight="1" thickBot="1">
      <c r="A239" s="91"/>
      <c r="B239" s="92"/>
      <c r="C239" s="92"/>
      <c r="D239" s="93"/>
      <c r="E239" s="601"/>
      <c r="F239" s="194"/>
    </row>
    <row r="240" spans="1:6" ht="17.100000000000001" customHeight="1" thickTop="1">
      <c r="A240" s="105"/>
      <c r="B240" s="106"/>
      <c r="C240" s="106"/>
      <c r="D240" s="115"/>
      <c r="E240" s="599"/>
      <c r="F240" s="198"/>
    </row>
    <row r="241" spans="1:7" ht="17.100000000000001" customHeight="1">
      <c r="A241" s="108"/>
      <c r="B241" s="109"/>
      <c r="C241" s="109"/>
      <c r="D241" s="110"/>
      <c r="E241" s="600"/>
      <c r="F241" s="199"/>
    </row>
    <row r="242" spans="1:7" ht="17.100000000000001" customHeight="1" thickBot="1">
      <c r="A242" s="111"/>
      <c r="B242" s="112"/>
      <c r="C242" s="112"/>
      <c r="D242" s="113"/>
      <c r="E242" s="601"/>
      <c r="F242" s="200"/>
    </row>
    <row r="243" spans="1:7" ht="22.5" customHeight="1" thickTop="1"/>
    <row r="244" spans="1:7" ht="18" customHeight="1">
      <c r="A244" s="598"/>
      <c r="B244" s="598"/>
      <c r="C244" s="598"/>
      <c r="D244" s="598"/>
      <c r="E244" s="598"/>
      <c r="F244" s="598"/>
      <c r="G244" s="65"/>
    </row>
    <row r="245" spans="1:7" ht="18" customHeight="1">
      <c r="A245" s="65"/>
      <c r="B245" s="66"/>
      <c r="C245" s="65"/>
      <c r="D245" s="66"/>
      <c r="E245" s="65"/>
      <c r="F245" s="65"/>
      <c r="G245" s="65"/>
    </row>
    <row r="246" spans="1:7" ht="65.25" customHeight="1">
      <c r="A246" s="67"/>
      <c r="B246" s="67"/>
      <c r="C246" s="67"/>
      <c r="D246" s="67"/>
      <c r="E246" s="67"/>
      <c r="F246" s="67"/>
      <c r="G246" s="65"/>
    </row>
  </sheetData>
  <sheetProtection password="E574" sheet="1" objects="1" scenarios="1"/>
  <mergeCells count="147">
    <mergeCell ref="A11:C11"/>
    <mergeCell ref="A12:B12"/>
    <mergeCell ref="A1:A3"/>
    <mergeCell ref="B1:F1"/>
    <mergeCell ref="B2:F2"/>
    <mergeCell ref="B3:F3"/>
    <mergeCell ref="A5:F5"/>
    <mergeCell ref="A6:F6"/>
    <mergeCell ref="B7:B10"/>
    <mergeCell ref="D17:F17"/>
    <mergeCell ref="A18:B18"/>
    <mergeCell ref="C18:D18"/>
    <mergeCell ref="E18:F18"/>
    <mergeCell ref="A19:D19"/>
    <mergeCell ref="A25:B25"/>
    <mergeCell ref="E12:F12"/>
    <mergeCell ref="E13:F13"/>
    <mergeCell ref="D14:F14"/>
    <mergeCell ref="D15:F15"/>
    <mergeCell ref="D16:F16"/>
    <mergeCell ref="A13:D13"/>
    <mergeCell ref="A33:F33"/>
    <mergeCell ref="A34:F34"/>
    <mergeCell ref="A35:F35"/>
    <mergeCell ref="A36:B36"/>
    <mergeCell ref="C36:D36"/>
    <mergeCell ref="A37:B37"/>
    <mergeCell ref="C37:D37"/>
    <mergeCell ref="A26:B26"/>
    <mergeCell ref="C26:E26"/>
    <mergeCell ref="C27:E28"/>
    <mergeCell ref="A30:F30"/>
    <mergeCell ref="A31:C31"/>
    <mergeCell ref="A32:F32"/>
    <mergeCell ref="A44:F44"/>
    <mergeCell ref="C45:C46"/>
    <mergeCell ref="E45:E46"/>
    <mergeCell ref="F45:F46"/>
    <mergeCell ref="A47:F47"/>
    <mergeCell ref="E48:E50"/>
    <mergeCell ref="A39:F39"/>
    <mergeCell ref="A40:F40"/>
    <mergeCell ref="A41:B41"/>
    <mergeCell ref="C41:D41"/>
    <mergeCell ref="A42:B42"/>
    <mergeCell ref="C42:D42"/>
    <mergeCell ref="E69:E71"/>
    <mergeCell ref="A72:F72"/>
    <mergeCell ref="A85:F85"/>
    <mergeCell ref="E86:E88"/>
    <mergeCell ref="E89:E91"/>
    <mergeCell ref="A92:F92"/>
    <mergeCell ref="E51:E53"/>
    <mergeCell ref="E54:E56"/>
    <mergeCell ref="E57:E59"/>
    <mergeCell ref="E60:E62"/>
    <mergeCell ref="E63:E65"/>
    <mergeCell ref="E66:E68"/>
    <mergeCell ref="A102:B102"/>
    <mergeCell ref="A103:B103"/>
    <mergeCell ref="D103:F103"/>
    <mergeCell ref="A104:B104"/>
    <mergeCell ref="A106:C106"/>
    <mergeCell ref="D106:F106"/>
    <mergeCell ref="E93:E95"/>
    <mergeCell ref="A96:F96"/>
    <mergeCell ref="E97:E99"/>
    <mergeCell ref="A100:F100"/>
    <mergeCell ref="A101:B101"/>
    <mergeCell ref="D101:F101"/>
    <mergeCell ref="D152:F152"/>
    <mergeCell ref="D153:F153"/>
    <mergeCell ref="E109:F109"/>
    <mergeCell ref="A111:F111"/>
    <mergeCell ref="B112:E112"/>
    <mergeCell ref="C117:D117"/>
    <mergeCell ref="C113:D116"/>
    <mergeCell ref="C133:D133"/>
    <mergeCell ref="E133:F133"/>
    <mergeCell ref="C134:D134"/>
    <mergeCell ref="E134:F134"/>
    <mergeCell ref="A132:D132"/>
    <mergeCell ref="A136:F136"/>
    <mergeCell ref="C138:C139"/>
    <mergeCell ref="E138:E139"/>
    <mergeCell ref="F138:F139"/>
    <mergeCell ref="A147:F147"/>
    <mergeCell ref="D148:F148"/>
    <mergeCell ref="D149:F150"/>
    <mergeCell ref="D151:F151"/>
    <mergeCell ref="A161:B161"/>
    <mergeCell ref="A162:B162"/>
    <mergeCell ref="A163:F164"/>
    <mergeCell ref="A165:F165"/>
    <mergeCell ref="A166:F166"/>
    <mergeCell ref="A167:F167"/>
    <mergeCell ref="D154:F154"/>
    <mergeCell ref="A155:B155"/>
    <mergeCell ref="B157:C157"/>
    <mergeCell ref="E157:F157"/>
    <mergeCell ref="A159:B159"/>
    <mergeCell ref="E159:F159"/>
    <mergeCell ref="A174:B174"/>
    <mergeCell ref="A175:B175"/>
    <mergeCell ref="A176:B176"/>
    <mergeCell ref="A177:B177"/>
    <mergeCell ref="A178:B178"/>
    <mergeCell ref="A179:B179"/>
    <mergeCell ref="A168:F168"/>
    <mergeCell ref="D169:F169"/>
    <mergeCell ref="A171:F171"/>
    <mergeCell ref="A172:B172"/>
    <mergeCell ref="C172:F172"/>
    <mergeCell ref="A173:F173"/>
    <mergeCell ref="C192:C193"/>
    <mergeCell ref="E192:E193"/>
    <mergeCell ref="F192:F193"/>
    <mergeCell ref="A180:B180"/>
    <mergeCell ref="A181:B181"/>
    <mergeCell ref="A182:B182"/>
    <mergeCell ref="A183:B183"/>
    <mergeCell ref="A184:B184"/>
    <mergeCell ref="A185:B185"/>
    <mergeCell ref="A107:C107"/>
    <mergeCell ref="A108:C108"/>
    <mergeCell ref="A244:F244"/>
    <mergeCell ref="E210:E212"/>
    <mergeCell ref="E213:E215"/>
    <mergeCell ref="E216:E218"/>
    <mergeCell ref="E219:E221"/>
    <mergeCell ref="E222:E224"/>
    <mergeCell ref="E225:E227"/>
    <mergeCell ref="A194:F194"/>
    <mergeCell ref="E195:E197"/>
    <mergeCell ref="E198:E200"/>
    <mergeCell ref="E201:E203"/>
    <mergeCell ref="E204:E206"/>
    <mergeCell ref="E207:E209"/>
    <mergeCell ref="E228:E230"/>
    <mergeCell ref="E231:E233"/>
    <mergeCell ref="E234:E236"/>
    <mergeCell ref="E237:E239"/>
    <mergeCell ref="E240:E242"/>
    <mergeCell ref="A186:B186"/>
    <mergeCell ref="A188:F188"/>
    <mergeCell ref="A189:F189"/>
    <mergeCell ref="A191:F19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0"/>
  <sheetViews>
    <sheetView showGridLines="0" topLeftCell="A18" workbookViewId="0">
      <selection activeCell="C24" sqref="C24"/>
    </sheetView>
  </sheetViews>
  <sheetFormatPr baseColWidth="10" defaultRowHeight="15"/>
  <cols>
    <col min="1" max="1" width="12.5703125" customWidth="1"/>
    <col min="2" max="2" width="12.7109375" customWidth="1"/>
    <col min="3" max="3" width="14.85546875" customWidth="1"/>
    <col min="4" max="5" width="11.7109375" customWidth="1"/>
    <col min="6" max="6" width="12.7109375" customWidth="1"/>
    <col min="8" max="8" width="11.85546875" bestFit="1" customWidth="1"/>
    <col min="9" max="9" width="9.42578125" customWidth="1"/>
    <col min="10" max="10" width="16.5703125" bestFit="1" customWidth="1"/>
    <col min="11" max="11" width="13.140625" customWidth="1"/>
  </cols>
  <sheetData>
    <row r="1" spans="1:13" ht="18.75">
      <c r="A1" s="550" t="s">
        <v>167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273"/>
      <c r="M1" s="275"/>
    </row>
    <row r="2" spans="1:13" ht="15.75">
      <c r="A2" s="756" t="s">
        <v>86</v>
      </c>
      <c r="B2" s="757"/>
      <c r="C2" s="546"/>
      <c r="D2" s="547"/>
      <c r="E2" s="548"/>
      <c r="F2" s="541" t="s">
        <v>87</v>
      </c>
      <c r="G2" s="542"/>
      <c r="H2" s="543"/>
      <c r="I2" s="265"/>
      <c r="J2" s="541" t="s">
        <v>88</v>
      </c>
      <c r="K2" s="543"/>
      <c r="L2" s="273"/>
      <c r="M2" s="275"/>
    </row>
    <row r="3" spans="1:13" ht="15.75" customHeight="1">
      <c r="A3" s="755" t="s">
        <v>126</v>
      </c>
      <c r="B3" s="755"/>
      <c r="C3" s="546"/>
      <c r="D3" s="547"/>
      <c r="E3" s="548"/>
      <c r="F3" s="541"/>
      <c r="G3" s="542"/>
      <c r="H3" s="543"/>
      <c r="I3" s="274"/>
      <c r="J3" s="290"/>
      <c r="K3" s="411">
        <f>SUM(I2)</f>
        <v>0</v>
      </c>
      <c r="L3" s="273"/>
      <c r="M3" s="275"/>
    </row>
    <row r="4" spans="1:13" ht="15.75">
      <c r="A4" s="755" t="s">
        <v>149</v>
      </c>
      <c r="B4" s="755"/>
      <c r="C4" s="546"/>
      <c r="D4" s="547"/>
      <c r="E4" s="548"/>
      <c r="F4" s="355"/>
      <c r="G4" s="356"/>
      <c r="H4" s="357"/>
      <c r="I4" s="274"/>
      <c r="J4" s="290"/>
      <c r="K4" s="411"/>
      <c r="L4" s="273"/>
      <c r="M4" s="275"/>
    </row>
    <row r="5" spans="1:13" ht="15.75">
      <c r="A5" s="755" t="s">
        <v>150</v>
      </c>
      <c r="B5" s="755"/>
      <c r="C5" s="546"/>
      <c r="D5" s="547"/>
      <c r="E5" s="548"/>
      <c r="F5" s="355"/>
      <c r="G5" s="356"/>
      <c r="H5" s="357"/>
      <c r="I5" s="274"/>
      <c r="J5" s="290"/>
      <c r="K5" s="411"/>
      <c r="L5" s="273"/>
      <c r="M5" s="275"/>
    </row>
    <row r="6" spans="1:13" ht="15.75">
      <c r="A6" s="756" t="s">
        <v>89</v>
      </c>
      <c r="B6" s="757"/>
      <c r="C6" s="546"/>
      <c r="D6" s="547"/>
      <c r="E6" s="548"/>
      <c r="F6" s="541" t="s">
        <v>124</v>
      </c>
      <c r="G6" s="542"/>
      <c r="H6" s="543"/>
      <c r="I6" s="351"/>
      <c r="J6" s="410">
        <f>F12*G12</f>
        <v>0</v>
      </c>
      <c r="K6" s="411">
        <f>SUM(I6*J6)</f>
        <v>0</v>
      </c>
      <c r="L6" s="273"/>
      <c r="M6" s="275"/>
    </row>
    <row r="7" spans="1:13" ht="15.75">
      <c r="A7" s="756" t="s">
        <v>67</v>
      </c>
      <c r="B7" s="757"/>
      <c r="C7" s="546"/>
      <c r="D7" s="547"/>
      <c r="E7" s="548"/>
      <c r="F7" s="541" t="s">
        <v>168</v>
      </c>
      <c r="G7" s="542"/>
      <c r="H7" s="543"/>
      <c r="I7" s="409">
        <f>ROUNDUP($I$6/2,0)</f>
        <v>0</v>
      </c>
      <c r="J7" s="291" t="s">
        <v>41</v>
      </c>
      <c r="K7" s="412">
        <f>SUM(K3:K6)</f>
        <v>0</v>
      </c>
      <c r="L7" s="273"/>
      <c r="M7" s="275"/>
    </row>
    <row r="8" spans="1:13" ht="15.75">
      <c r="A8" s="756" t="s">
        <v>130</v>
      </c>
      <c r="B8" s="757"/>
      <c r="C8" s="546"/>
      <c r="D8" s="547"/>
      <c r="E8" s="548"/>
      <c r="F8" s="541"/>
      <c r="G8" s="542"/>
      <c r="H8" s="543"/>
      <c r="I8" s="274"/>
      <c r="J8" s="292"/>
      <c r="K8" s="292"/>
      <c r="L8" s="273"/>
      <c r="M8" s="275"/>
    </row>
    <row r="9" spans="1:13">
      <c r="A9" s="293"/>
      <c r="B9" s="294"/>
      <c r="C9" s="294"/>
      <c r="D9" s="294"/>
      <c r="E9" s="295"/>
      <c r="F9" s="295"/>
      <c r="G9" s="296"/>
      <c r="H9" s="297"/>
      <c r="I9" s="294"/>
      <c r="J9" s="294"/>
      <c r="K9" s="298"/>
      <c r="L9" s="273"/>
      <c r="M9" s="275"/>
    </row>
    <row r="10" spans="1:13" ht="18.75">
      <c r="A10" s="562" t="s">
        <v>139</v>
      </c>
      <c r="B10" s="563"/>
      <c r="C10" s="563"/>
      <c r="D10" s="563"/>
      <c r="E10" s="563"/>
      <c r="F10" s="563"/>
      <c r="G10" s="563"/>
      <c r="H10" s="563"/>
      <c r="I10" s="563"/>
      <c r="J10" s="564"/>
      <c r="K10" s="298"/>
      <c r="L10" s="273"/>
      <c r="M10" s="275"/>
    </row>
    <row r="11" spans="1:13">
      <c r="A11" s="299"/>
      <c r="B11" s="295"/>
      <c r="C11" s="295"/>
      <c r="D11" s="358"/>
      <c r="E11" s="404"/>
      <c r="F11" s="300" t="s">
        <v>131</v>
      </c>
      <c r="G11" s="301" t="s">
        <v>90</v>
      </c>
      <c r="H11" s="295"/>
      <c r="I11" s="295"/>
      <c r="J11" s="295"/>
      <c r="K11" s="298"/>
      <c r="L11" s="273"/>
      <c r="M11" s="275"/>
    </row>
    <row r="12" spans="1:13" ht="15.75">
      <c r="A12" s="571" t="s">
        <v>161</v>
      </c>
      <c r="B12" s="572"/>
      <c r="C12" s="572"/>
      <c r="D12" s="572"/>
      <c r="E12" s="573"/>
      <c r="F12" s="362">
        <v>3</v>
      </c>
      <c r="G12" s="413">
        <f>IF(ISNUMBER(C6),6,0)+IF(ISNUMBER(C3),8,0)+IF(ISNUMBER(C4),8,0)+IF(ISNUMBER(C5),8,0)</f>
        <v>0</v>
      </c>
      <c r="H12" s="429">
        <f>SUM(F12*G12*I6)</f>
        <v>0</v>
      </c>
      <c r="I12" s="294"/>
      <c r="J12" s="294"/>
      <c r="K12" s="298"/>
      <c r="L12" s="273"/>
      <c r="M12" s="275"/>
    </row>
    <row r="13" spans="1:13" ht="15.75">
      <c r="A13" s="568" t="s">
        <v>91</v>
      </c>
      <c r="B13" s="569"/>
      <c r="C13" s="569"/>
      <c r="D13" s="569"/>
      <c r="E13" s="569"/>
      <c r="F13" s="569"/>
      <c r="G13" s="570"/>
      <c r="H13" s="429">
        <f>SUM(I2)</f>
        <v>0</v>
      </c>
      <c r="I13" s="294"/>
      <c r="J13" s="328"/>
      <c r="K13" s="298"/>
      <c r="L13" s="273"/>
      <c r="M13" s="275"/>
    </row>
    <row r="14" spans="1:13" ht="15.75">
      <c r="A14" s="528" t="s">
        <v>92</v>
      </c>
      <c r="B14" s="529"/>
      <c r="C14" s="529"/>
      <c r="D14" s="529"/>
      <c r="E14" s="529"/>
      <c r="F14" s="529"/>
      <c r="G14" s="530"/>
      <c r="H14" s="430">
        <f>SUM(H12:H13)</f>
        <v>0</v>
      </c>
      <c r="I14" s="304"/>
      <c r="J14" s="305"/>
      <c r="K14" s="298"/>
      <c r="L14" s="273"/>
      <c r="M14" s="275"/>
    </row>
    <row r="15" spans="1:13" ht="15.75">
      <c r="A15" s="758" t="s">
        <v>132</v>
      </c>
      <c r="B15" s="759"/>
      <c r="C15" s="759"/>
      <c r="D15" s="759"/>
      <c r="E15" s="759"/>
      <c r="F15" s="760"/>
      <c r="G15" s="306">
        <v>0.25</v>
      </c>
      <c r="H15" s="431">
        <f>SUM(H14*G15)</f>
        <v>0</v>
      </c>
      <c r="I15" s="304"/>
      <c r="J15" s="305"/>
      <c r="K15" s="298"/>
      <c r="L15" s="273"/>
      <c r="M15" s="275"/>
    </row>
    <row r="16" spans="1:13" ht="15.75">
      <c r="A16" s="556" t="s">
        <v>140</v>
      </c>
      <c r="B16" s="557"/>
      <c r="C16" s="557"/>
      <c r="D16" s="557"/>
      <c r="E16" s="557"/>
      <c r="F16" s="558"/>
      <c r="G16" s="307">
        <v>0.6</v>
      </c>
      <c r="H16" s="430">
        <f>SUM(H15*G16)</f>
        <v>0</v>
      </c>
      <c r="I16" s="304"/>
      <c r="J16" s="305"/>
      <c r="K16" s="298"/>
      <c r="L16" s="273"/>
      <c r="M16" s="275"/>
    </row>
    <row r="17" spans="1:13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</row>
    <row r="18" spans="1:13" ht="15.75">
      <c r="A18" s="295"/>
      <c r="B18" s="295"/>
      <c r="C18" s="295"/>
      <c r="D18" s="295"/>
      <c r="E18" s="295"/>
      <c r="F18" s="295"/>
      <c r="G18" s="303"/>
      <c r="H18" s="308"/>
      <c r="I18" s="304"/>
      <c r="J18" s="305"/>
      <c r="K18" s="298"/>
      <c r="L18" s="309"/>
      <c r="M18" s="275"/>
    </row>
    <row r="19" spans="1:13" ht="18.75">
      <c r="A19" s="527" t="s">
        <v>133</v>
      </c>
      <c r="B19" s="527"/>
      <c r="C19" s="527"/>
      <c r="D19" s="527"/>
      <c r="E19" s="527"/>
      <c r="F19" s="527"/>
      <c r="G19" s="527"/>
      <c r="H19" s="527"/>
      <c r="I19" s="527"/>
      <c r="J19" s="527"/>
      <c r="K19" s="298"/>
      <c r="L19" s="273"/>
      <c r="M19" s="275"/>
    </row>
    <row r="20" spans="1:13">
      <c r="A20" s="294"/>
      <c r="B20" s="294"/>
      <c r="C20" s="294"/>
      <c r="D20" s="294"/>
      <c r="E20" s="294"/>
      <c r="F20" s="294"/>
      <c r="G20" s="294"/>
      <c r="H20" s="294"/>
      <c r="I20" s="294"/>
      <c r="J20" s="294"/>
      <c r="K20" s="298"/>
      <c r="L20" s="273"/>
      <c r="M20" s="275"/>
    </row>
    <row r="21" spans="1:13">
      <c r="A21" s="294"/>
      <c r="B21" s="553" t="s">
        <v>92</v>
      </c>
      <c r="C21" s="554"/>
      <c r="D21" s="555"/>
      <c r="E21" s="310">
        <f>SUM(K7)</f>
        <v>0</v>
      </c>
      <c r="F21" s="302"/>
      <c r="G21" s="753" t="s">
        <v>134</v>
      </c>
      <c r="H21" s="754"/>
      <c r="I21" s="754"/>
      <c r="J21" s="754"/>
      <c r="K21" s="277"/>
      <c r="L21" s="273"/>
      <c r="M21" s="275"/>
    </row>
    <row r="22" spans="1:13" ht="45">
      <c r="A22" s="311"/>
      <c r="B22" s="312" t="s">
        <v>127</v>
      </c>
      <c r="C22" s="312" t="s">
        <v>93</v>
      </c>
      <c r="D22" s="313" t="s">
        <v>94</v>
      </c>
      <c r="E22" s="314" t="s">
        <v>95</v>
      </c>
      <c r="F22" s="315" t="s">
        <v>46</v>
      </c>
      <c r="G22" s="296"/>
      <c r="H22" s="295"/>
      <c r="I22" s="295"/>
      <c r="J22" s="295"/>
      <c r="K22" s="298"/>
      <c r="L22" s="273"/>
      <c r="M22" s="275"/>
    </row>
    <row r="23" spans="1:13">
      <c r="A23" s="354" t="s">
        <v>135</v>
      </c>
      <c r="B23" s="413">
        <f>SUM(I7)</f>
        <v>0</v>
      </c>
      <c r="C23" s="415">
        <v>0</v>
      </c>
      <c r="D23" s="419">
        <f>SUM(B23*C23)</f>
        <v>0</v>
      </c>
      <c r="E23" s="415">
        <f>SUM(E21)</f>
        <v>0</v>
      </c>
      <c r="F23" s="432">
        <f>SUM(D23)</f>
        <v>0</v>
      </c>
      <c r="G23" s="368"/>
      <c r="H23" s="316"/>
      <c r="I23" s="295"/>
      <c r="J23" s="295"/>
      <c r="K23" s="298"/>
      <c r="L23" s="273"/>
      <c r="M23" s="275"/>
    </row>
    <row r="24" spans="1:13">
      <c r="A24" s="354" t="s">
        <v>116</v>
      </c>
      <c r="B24" s="413">
        <f>ROUNDUP($B$23/2,0)</f>
        <v>0</v>
      </c>
      <c r="C24" s="433">
        <v>0</v>
      </c>
      <c r="D24" s="419">
        <f t="shared" ref="D24:D31" si="0">SUM(B24*C24)</f>
        <v>0</v>
      </c>
      <c r="E24" s="420">
        <f>SUM(E23-D24)</f>
        <v>0</v>
      </c>
      <c r="F24" s="432">
        <f t="shared" ref="F24:F32" si="1">SUM(F23+C24)</f>
        <v>0</v>
      </c>
      <c r="G24" s="317"/>
      <c r="H24" s="317"/>
      <c r="I24" s="317"/>
      <c r="J24" s="295"/>
      <c r="K24" s="298"/>
      <c r="L24" s="273"/>
      <c r="M24" s="275"/>
    </row>
    <row r="25" spans="1:13" ht="15" customHeight="1">
      <c r="A25" s="354" t="s">
        <v>97</v>
      </c>
      <c r="B25" s="413">
        <f>IF(B24&gt;=128,B24-128,IF(B24&gt;=64,B24-"64",IF(B24&gt;=32,B24-"32",IF(B24&gt;=16,B24-16,0))))</f>
        <v>0</v>
      </c>
      <c r="C25" s="433">
        <v>0</v>
      </c>
      <c r="D25" s="419">
        <f t="shared" si="0"/>
        <v>0</v>
      </c>
      <c r="E25" s="420">
        <f>SUM(E24-D25)</f>
        <v>0</v>
      </c>
      <c r="F25" s="432">
        <f t="shared" si="1"/>
        <v>0</v>
      </c>
      <c r="G25" s="318"/>
      <c r="H25" s="318"/>
      <c r="I25" s="319"/>
      <c r="J25" s="303"/>
      <c r="K25" s="303"/>
      <c r="L25" s="273"/>
      <c r="M25" s="275"/>
    </row>
    <row r="26" spans="1:13" ht="15" customHeight="1">
      <c r="A26" s="354" t="s">
        <v>98</v>
      </c>
      <c r="B26" s="413">
        <f>IF(B24-B25=128,128/2,0)</f>
        <v>0</v>
      </c>
      <c r="C26" s="433">
        <v>0</v>
      </c>
      <c r="D26" s="419">
        <f t="shared" si="0"/>
        <v>0</v>
      </c>
      <c r="E26" s="420">
        <f t="shared" ref="E26:E31" si="2">SUM(E25-D26)</f>
        <v>0</v>
      </c>
      <c r="F26" s="432">
        <f t="shared" si="1"/>
        <v>0</v>
      </c>
      <c r="G26" s="318"/>
      <c r="H26" s="318"/>
      <c r="I26" s="319"/>
      <c r="J26" s="303"/>
      <c r="K26" s="303"/>
      <c r="L26" s="273"/>
      <c r="M26" s="275"/>
    </row>
    <row r="27" spans="1:13">
      <c r="A27" s="354" t="s">
        <v>99</v>
      </c>
      <c r="B27" s="413">
        <f>IF(B24-B25=64,32,IF(B26=64,B26/2,0))</f>
        <v>0</v>
      </c>
      <c r="C27" s="433">
        <v>0</v>
      </c>
      <c r="D27" s="419">
        <f t="shared" si="0"/>
        <v>0</v>
      </c>
      <c r="E27" s="420">
        <f t="shared" si="2"/>
        <v>0</v>
      </c>
      <c r="F27" s="432">
        <f t="shared" si="1"/>
        <v>0</v>
      </c>
      <c r="G27" s="303"/>
      <c r="H27" s="303"/>
      <c r="I27" s="303"/>
      <c r="J27" s="303"/>
      <c r="K27" s="303"/>
      <c r="L27" s="273"/>
      <c r="M27" s="275"/>
    </row>
    <row r="28" spans="1:13">
      <c r="A28" s="315" t="s">
        <v>100</v>
      </c>
      <c r="B28" s="413">
        <f>IF(B24-B25=32,16,IF(B27=32,B27/2,0))</f>
        <v>0</v>
      </c>
      <c r="C28" s="433">
        <v>0</v>
      </c>
      <c r="D28" s="419">
        <f t="shared" si="0"/>
        <v>0</v>
      </c>
      <c r="E28" s="420">
        <f t="shared" si="2"/>
        <v>0</v>
      </c>
      <c r="F28" s="432">
        <f t="shared" si="1"/>
        <v>0</v>
      </c>
      <c r="G28" s="303"/>
      <c r="H28" s="303"/>
      <c r="I28" s="303"/>
      <c r="J28" s="303"/>
      <c r="K28" s="303"/>
      <c r="L28" s="273"/>
      <c r="M28" s="275"/>
    </row>
    <row r="29" spans="1:13">
      <c r="A29" s="315" t="s">
        <v>101</v>
      </c>
      <c r="B29" s="364">
        <v>8</v>
      </c>
      <c r="C29" s="434">
        <v>0</v>
      </c>
      <c r="D29" s="419">
        <f t="shared" si="0"/>
        <v>0</v>
      </c>
      <c r="E29" s="420">
        <f t="shared" si="2"/>
        <v>0</v>
      </c>
      <c r="F29" s="432">
        <f t="shared" si="1"/>
        <v>0</v>
      </c>
      <c r="G29" s="296"/>
      <c r="H29" s="295"/>
      <c r="I29" s="295"/>
      <c r="J29" s="295"/>
      <c r="K29" s="298"/>
      <c r="L29" s="273"/>
      <c r="M29" s="275"/>
    </row>
    <row r="30" spans="1:13">
      <c r="A30" s="315" t="s">
        <v>128</v>
      </c>
      <c r="B30" s="365">
        <v>4</v>
      </c>
      <c r="C30" s="433">
        <v>0</v>
      </c>
      <c r="D30" s="419">
        <f t="shared" si="0"/>
        <v>0</v>
      </c>
      <c r="E30" s="420">
        <f t="shared" si="2"/>
        <v>0</v>
      </c>
      <c r="F30" s="432">
        <f t="shared" si="1"/>
        <v>0</v>
      </c>
      <c r="G30" s="296"/>
      <c r="H30" s="295"/>
      <c r="I30" s="295"/>
      <c r="J30" s="295"/>
      <c r="K30" s="298"/>
      <c r="L30" s="273"/>
      <c r="M30" s="275"/>
    </row>
    <row r="31" spans="1:13">
      <c r="A31" s="315" t="s">
        <v>136</v>
      </c>
      <c r="B31" s="364">
        <v>2</v>
      </c>
      <c r="C31" s="433">
        <v>0</v>
      </c>
      <c r="D31" s="419">
        <f t="shared" si="0"/>
        <v>0</v>
      </c>
      <c r="E31" s="420">
        <f t="shared" si="2"/>
        <v>0</v>
      </c>
      <c r="F31" s="432">
        <f t="shared" si="1"/>
        <v>0</v>
      </c>
      <c r="G31" s="526"/>
      <c r="H31" s="526"/>
      <c r="I31" s="329"/>
      <c r="J31" s="330"/>
      <c r="K31" s="331"/>
      <c r="L31" s="273"/>
      <c r="M31" s="275"/>
    </row>
    <row r="32" spans="1:13" ht="15" customHeight="1">
      <c r="A32" s="315" t="s">
        <v>85</v>
      </c>
      <c r="B32" s="363">
        <v>1</v>
      </c>
      <c r="C32" s="415">
        <f>SUM(E31)</f>
        <v>0</v>
      </c>
      <c r="D32" s="415">
        <f t="shared" ref="D32" si="3">SUM(B32*C32)</f>
        <v>0</v>
      </c>
      <c r="E32" s="420">
        <f>SUM(E31-D32)</f>
        <v>0</v>
      </c>
      <c r="F32" s="432">
        <f t="shared" si="1"/>
        <v>0</v>
      </c>
      <c r="G32" s="392"/>
      <c r="H32" s="393"/>
      <c r="I32" s="394"/>
      <c r="J32" s="391"/>
      <c r="K32" s="326"/>
      <c r="L32" s="273"/>
      <c r="M32" s="275"/>
    </row>
    <row r="33" spans="1:13" ht="15" customHeight="1">
      <c r="A33" s="369"/>
      <c r="B33" s="377"/>
      <c r="C33" s="435"/>
      <c r="D33" s="421">
        <f>SUM(D22:D32)</f>
        <v>0</v>
      </c>
      <c r="E33" s="436"/>
      <c r="F33" s="437"/>
      <c r="G33" s="395"/>
      <c r="H33" s="395"/>
      <c r="I33" s="394"/>
      <c r="J33" s="391"/>
      <c r="K33" s="326"/>
      <c r="L33" s="273"/>
      <c r="M33" s="275"/>
    </row>
    <row r="34" spans="1:13" ht="18.75">
      <c r="A34" s="751"/>
      <c r="B34" s="751"/>
      <c r="C34" s="751"/>
      <c r="D34" s="421"/>
      <c r="E34" s="322"/>
      <c r="F34" s="323"/>
      <c r="G34" s="749" t="s">
        <v>152</v>
      </c>
      <c r="H34" s="750"/>
      <c r="I34" s="438">
        <f>SUM(F32)</f>
        <v>0</v>
      </c>
      <c r="J34" s="321" t="s">
        <v>153</v>
      </c>
      <c r="K34" s="439">
        <f>SUM(H15)</f>
        <v>0</v>
      </c>
      <c r="L34" s="273"/>
      <c r="M34" s="275"/>
    </row>
    <row r="35" spans="1:13" ht="15.75">
      <c r="A35" s="324"/>
      <c r="B35" s="325"/>
      <c r="C35" s="376"/>
      <c r="D35" s="499"/>
      <c r="E35" s="322"/>
      <c r="F35" s="378">
        <f>IF(F32&lt;0.25*D33,0,1)</f>
        <v>1</v>
      </c>
      <c r="G35" s="379" t="s">
        <v>85</v>
      </c>
      <c r="H35" s="423">
        <f>SUM(F32)</f>
        <v>0</v>
      </c>
      <c r="I35" s="424" t="e">
        <f>SUM(F32/K7)</f>
        <v>#DIV/0!</v>
      </c>
      <c r="J35" s="752" t="str">
        <f>IF(F35=0,"Répartition correcte","Répartition incorrecte")</f>
        <v>Répartition incorrecte</v>
      </c>
      <c r="K35" s="752"/>
      <c r="L35" s="273"/>
      <c r="M35" s="275"/>
    </row>
    <row r="36" spans="1:13" ht="18.75">
      <c r="A36" s="372"/>
      <c r="B36" s="375"/>
      <c r="C36" s="272"/>
      <c r="D36" s="500"/>
      <c r="E36" s="326"/>
      <c r="F36" s="378">
        <f>IF(H36&gt;=0.6*H35,0,1)</f>
        <v>0</v>
      </c>
      <c r="G36" s="380" t="s">
        <v>129</v>
      </c>
      <c r="H36" s="425">
        <f>SUM(F31)</f>
        <v>0</v>
      </c>
      <c r="I36" s="426" t="e">
        <f>SUM(H36/H35)</f>
        <v>#DIV/0!</v>
      </c>
      <c r="J36" s="752" t="str">
        <f>IF(F36=0,"Répartition correcte","Répartition incorrecte")</f>
        <v>Répartition correcte</v>
      </c>
      <c r="K36" s="752"/>
      <c r="L36" s="273"/>
      <c r="M36" s="275"/>
    </row>
    <row r="37" spans="1:13" ht="18.75">
      <c r="A37" s="249" t="s">
        <v>103</v>
      </c>
      <c r="B37" s="747" t="str">
        <f>IF(F12=3,"TRIPLETTES : 3 chèques de : ",IF(F12=2,"DOUBLETTES : 2 chèques de : ",IF(F12=1,"TETE A TETE : 1 chèque de : ","")))</f>
        <v xml:space="preserve">TRIPLETTES : 3 chèques de : </v>
      </c>
      <c r="C37" s="747"/>
      <c r="D37" s="440">
        <f>SUM(C31:C32)/3</f>
        <v>0</v>
      </c>
      <c r="E37" s="326"/>
      <c r="F37" s="317"/>
      <c r="G37" s="552"/>
      <c r="H37" s="552"/>
      <c r="I37" s="552"/>
      <c r="J37" s="552"/>
      <c r="K37" s="359"/>
      <c r="L37" s="273"/>
      <c r="M37" s="275"/>
    </row>
    <row r="38" spans="1:13" ht="18.75">
      <c r="A38" s="360" t="s">
        <v>104</v>
      </c>
      <c r="B38" s="748" t="str">
        <f>IF(F12=3,"TRIPLETTES : 3 chèques de : ",IF(F12=2,"DOUBLETTES : 2 chèques de : ",IF(F12=1,"TETE A TETE : 1 chèque de : ","")))</f>
        <v xml:space="preserve">TRIPLETTES : 3 chèques de : </v>
      </c>
      <c r="C38" s="748"/>
      <c r="D38" s="441">
        <f>SUM(C31)/3</f>
        <v>0</v>
      </c>
      <c r="E38" s="327"/>
      <c r="F38" s="746"/>
      <c r="G38" s="746"/>
      <c r="H38" s="746"/>
      <c r="I38" s="746"/>
      <c r="J38" s="746"/>
      <c r="K38" s="746"/>
      <c r="L38" s="746"/>
      <c r="M38" s="746"/>
    </row>
    <row r="39" spans="1:13">
      <c r="A39" s="270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5"/>
    </row>
    <row r="40" spans="1:13">
      <c r="A40" s="270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5"/>
    </row>
    <row r="41" spans="1:13">
      <c r="A41" s="270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5"/>
    </row>
    <row r="42" spans="1:13">
      <c r="A42" s="270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5"/>
    </row>
    <row r="43" spans="1:13">
      <c r="A43" s="271"/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5"/>
    </row>
    <row r="44" spans="1:13">
      <c r="A44" s="273"/>
      <c r="B44" s="273"/>
      <c r="C44" s="273"/>
      <c r="D44" s="273"/>
      <c r="E44" s="273"/>
      <c r="F44" s="273"/>
      <c r="G44" s="273"/>
      <c r="H44" s="273"/>
      <c r="I44" s="273"/>
      <c r="J44" s="273"/>
      <c r="K44" s="273"/>
      <c r="L44" s="273"/>
      <c r="M44" s="275"/>
    </row>
    <row r="45" spans="1:13">
      <c r="A45" s="273"/>
      <c r="B45" s="273"/>
      <c r="C45" s="273"/>
      <c r="D45" s="273"/>
      <c r="E45" s="273"/>
      <c r="F45" s="273"/>
      <c r="G45" s="273"/>
      <c r="H45" s="273"/>
      <c r="I45" s="273"/>
      <c r="J45" s="273"/>
      <c r="K45" s="273"/>
      <c r="L45" s="273"/>
      <c r="M45" s="275"/>
    </row>
    <row r="46" spans="1:13">
      <c r="A46" s="273"/>
      <c r="B46" s="273"/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5"/>
    </row>
    <row r="47" spans="1:13">
      <c r="A47" s="275"/>
      <c r="B47" s="255"/>
      <c r="C47" s="275"/>
      <c r="D47" s="255"/>
      <c r="E47" s="275"/>
      <c r="F47" s="275"/>
      <c r="G47" s="275"/>
      <c r="H47" s="275"/>
      <c r="I47" s="275"/>
      <c r="J47" s="275"/>
      <c r="K47" s="275"/>
      <c r="L47" s="275"/>
      <c r="M47" s="275"/>
    </row>
    <row r="48" spans="1:13">
      <c r="A48" s="275"/>
      <c r="B48" s="255"/>
      <c r="C48" s="275"/>
      <c r="D48" s="255"/>
      <c r="E48" s="275"/>
      <c r="F48" s="275"/>
      <c r="G48" s="275"/>
      <c r="H48" s="275"/>
      <c r="I48" s="275"/>
      <c r="J48" s="275"/>
      <c r="K48" s="275"/>
      <c r="L48" s="275"/>
      <c r="M48" s="275"/>
    </row>
    <row r="49" spans="1:13">
      <c r="A49" s="275"/>
      <c r="B49" s="255"/>
      <c r="C49" s="275"/>
      <c r="D49" s="255"/>
      <c r="E49" s="275"/>
      <c r="F49" s="275"/>
      <c r="G49" s="275"/>
      <c r="H49" s="275"/>
      <c r="I49" s="275"/>
      <c r="J49" s="275"/>
      <c r="K49" s="275"/>
      <c r="L49" s="275"/>
      <c r="M49" s="275"/>
    </row>
    <row r="50" spans="1:13">
      <c r="A50" s="275"/>
      <c r="B50" s="255"/>
      <c r="C50" s="275"/>
      <c r="D50" s="255"/>
      <c r="E50" s="275"/>
      <c r="F50" s="275"/>
      <c r="G50" s="275"/>
      <c r="H50" s="275"/>
      <c r="I50" s="275"/>
      <c r="J50" s="275"/>
      <c r="K50" s="275"/>
      <c r="L50" s="275"/>
      <c r="M50" s="275"/>
    </row>
    <row r="51" spans="1:13">
      <c r="A51" s="275"/>
      <c r="B51" s="255"/>
      <c r="C51" s="275"/>
      <c r="D51" s="255"/>
      <c r="E51" s="275"/>
      <c r="F51" s="275"/>
      <c r="G51" s="275"/>
      <c r="H51" s="275"/>
      <c r="I51" s="275"/>
      <c r="J51" s="275"/>
      <c r="K51" s="275"/>
      <c r="L51" s="275"/>
      <c r="M51" s="275"/>
    </row>
    <row r="52" spans="1:13">
      <c r="A52" s="275"/>
      <c r="B52" s="255"/>
      <c r="C52" s="275"/>
      <c r="D52" s="255"/>
      <c r="E52" s="275"/>
      <c r="F52" s="275"/>
      <c r="G52" s="275"/>
      <c r="H52" s="275"/>
      <c r="I52" s="275"/>
      <c r="J52" s="275"/>
      <c r="K52" s="275"/>
      <c r="L52" s="275"/>
      <c r="M52" s="275"/>
    </row>
    <row r="53" spans="1:13">
      <c r="A53" s="275"/>
      <c r="B53" s="255"/>
      <c r="C53" s="275"/>
      <c r="D53" s="255"/>
      <c r="E53" s="275"/>
      <c r="F53" s="275"/>
      <c r="G53" s="275"/>
      <c r="H53" s="275"/>
      <c r="I53" s="275"/>
      <c r="J53" s="275"/>
      <c r="K53" s="275"/>
      <c r="L53" s="275"/>
      <c r="M53" s="275"/>
    </row>
    <row r="54" spans="1:13">
      <c r="A54" s="275"/>
      <c r="B54" s="255"/>
      <c r="C54" s="275"/>
      <c r="D54" s="255"/>
      <c r="E54" s="275"/>
      <c r="F54" s="275"/>
      <c r="G54" s="275"/>
      <c r="H54" s="275"/>
      <c r="I54" s="275"/>
      <c r="J54" s="275"/>
      <c r="K54" s="275"/>
      <c r="L54" s="275"/>
      <c r="M54" s="275"/>
    </row>
    <row r="55" spans="1:13">
      <c r="A55" s="275"/>
      <c r="B55" s="255"/>
      <c r="C55" s="275"/>
      <c r="D55" s="255"/>
      <c r="E55" s="275"/>
      <c r="F55" s="275"/>
      <c r="G55" s="275"/>
      <c r="H55" s="275"/>
      <c r="I55" s="275"/>
      <c r="J55" s="275"/>
      <c r="K55" s="275"/>
      <c r="L55" s="275"/>
      <c r="M55" s="275"/>
    </row>
    <row r="56" spans="1:13">
      <c r="A56" s="275"/>
      <c r="B56" s="255"/>
      <c r="C56" s="275"/>
      <c r="D56" s="255"/>
      <c r="E56" s="275"/>
      <c r="F56" s="275"/>
      <c r="G56" s="275"/>
      <c r="H56" s="275"/>
      <c r="I56" s="275"/>
      <c r="J56" s="275"/>
      <c r="K56" s="275"/>
      <c r="L56" s="275"/>
      <c r="M56" s="275"/>
    </row>
    <row r="57" spans="1:13">
      <c r="A57" s="211"/>
      <c r="B57" s="211"/>
      <c r="C57" s="211"/>
      <c r="D57" s="211"/>
      <c r="E57" s="211"/>
      <c r="F57" s="211"/>
      <c r="G57" s="211"/>
      <c r="H57" s="211"/>
      <c r="I57" s="211"/>
      <c r="J57" s="211"/>
      <c r="K57" s="211"/>
    </row>
    <row r="58" spans="1:13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</row>
    <row r="59" spans="1:13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</row>
    <row r="60" spans="1:13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</row>
  </sheetData>
  <mergeCells count="40">
    <mergeCell ref="A10:J10"/>
    <mergeCell ref="A12:E12"/>
    <mergeCell ref="A13:G13"/>
    <mergeCell ref="A14:G14"/>
    <mergeCell ref="A15:F15"/>
    <mergeCell ref="F6:H6"/>
    <mergeCell ref="A7:B7"/>
    <mergeCell ref="C7:E7"/>
    <mergeCell ref="F7:H7"/>
    <mergeCell ref="A8:B8"/>
    <mergeCell ref="C8:E8"/>
    <mergeCell ref="F8:H8"/>
    <mergeCell ref="A4:B4"/>
    <mergeCell ref="C4:E4"/>
    <mergeCell ref="A5:B5"/>
    <mergeCell ref="C5:E5"/>
    <mergeCell ref="A6:B6"/>
    <mergeCell ref="C6:E6"/>
    <mergeCell ref="A3:B3"/>
    <mergeCell ref="C3:E3"/>
    <mergeCell ref="F3:H3"/>
    <mergeCell ref="A1:K1"/>
    <mergeCell ref="A2:B2"/>
    <mergeCell ref="C2:E2"/>
    <mergeCell ref="F2:H2"/>
    <mergeCell ref="J2:K2"/>
    <mergeCell ref="G31:H31"/>
    <mergeCell ref="A16:F16"/>
    <mergeCell ref="A17:M17"/>
    <mergeCell ref="A19:J19"/>
    <mergeCell ref="B21:D21"/>
    <mergeCell ref="G21:J21"/>
    <mergeCell ref="F38:M38"/>
    <mergeCell ref="B37:C37"/>
    <mergeCell ref="B38:C38"/>
    <mergeCell ref="G34:H34"/>
    <mergeCell ref="A34:C34"/>
    <mergeCell ref="J35:K35"/>
    <mergeCell ref="J36:K36"/>
    <mergeCell ref="G37:J37"/>
  </mergeCells>
  <conditionalFormatting sqref="I34">
    <cfRule type="cellIs" dxfId="12" priority="1" operator="greaterThan">
      <formula>"K29"</formula>
    </cfRule>
  </conditionalFormatting>
  <conditionalFormatting sqref="J35:K35">
    <cfRule type="containsText" dxfId="11" priority="12" operator="containsText" text="Répartition incorrecte">
      <formula>NOT(ISERROR(SEARCH("Répartition incorrecte",J35)))</formula>
    </cfRule>
    <cfRule type="containsText" dxfId="10" priority="13" operator="containsText" text="Répartition correcte">
      <formula>NOT(ISERROR(SEARCH("Répartition correcte",J35)))</formula>
    </cfRule>
  </conditionalFormatting>
  <conditionalFormatting sqref="J36:K36">
    <cfRule type="containsText" dxfId="9" priority="8" operator="containsText" text="Répartition incorrecte">
      <formula>NOT(ISERROR(SEARCH("Répartition incorrecte",J36)))</formula>
    </cfRule>
    <cfRule type="containsText" dxfId="8" priority="9" operator="containsText" text="Répartition incorrecte">
      <formula>NOT(ISERROR(SEARCH("Répartition incorrecte",J36)))</formula>
    </cfRule>
    <cfRule type="containsText" dxfId="7" priority="10" operator="containsText" text="Répartition correcte">
      <formula>NOT(ISERROR(SEARCH("Répartition correcte",J36)))</formula>
    </cfRule>
    <cfRule type="containsText" dxfId="6" priority="11" operator="containsText" text="Répartition correcte">
      <formula>NOT(ISERROR(SEARCH("Répartition correcte",J36)))</formula>
    </cfRule>
  </conditionalFormatting>
  <conditionalFormatting sqref="H35">
    <cfRule type="cellIs" dxfId="5" priority="3" operator="greaterThanOrEqual">
      <formula>"H13"</formula>
    </cfRule>
    <cfRule type="cellIs" dxfId="4" priority="4" operator="greaterThan">
      <formula>"K29"</formula>
    </cfRule>
    <cfRule type="cellIs" dxfId="3" priority="5" operator="greaterThan">
      <formula>"K29"</formula>
    </cfRule>
    <cfRule type="cellIs" dxfId="2" priority="7" operator="greaterThan">
      <formula>"25%*D31"</formula>
    </cfRule>
  </conditionalFormatting>
  <conditionalFormatting sqref="I32">
    <cfRule type="cellIs" dxfId="1" priority="6" operator="greaterThan">
      <formula>"K29"</formula>
    </cfRule>
  </conditionalFormatting>
  <conditionalFormatting sqref="I33">
    <cfRule type="cellIs" dxfId="0" priority="2" operator="greaterThan">
      <formula>"K29"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sqref="A1:E1"/>
    </sheetView>
  </sheetViews>
  <sheetFormatPr baseColWidth="10" defaultRowHeight="15"/>
  <cols>
    <col min="1" max="1" width="35.7109375" customWidth="1"/>
    <col min="2" max="3" width="21.7109375" customWidth="1"/>
    <col min="4" max="5" width="25.7109375" customWidth="1"/>
  </cols>
  <sheetData>
    <row r="1" spans="1:6" ht="23.25">
      <c r="A1" s="581" t="s">
        <v>154</v>
      </c>
      <c r="B1" s="581"/>
      <c r="C1" s="581"/>
      <c r="D1" s="581"/>
      <c r="E1" s="581"/>
      <c r="F1" s="245"/>
    </row>
    <row r="2" spans="1:6" ht="21.95" customHeight="1">
      <c r="A2" s="278" t="s">
        <v>105</v>
      </c>
      <c r="B2" s="768" t="str">
        <f>IF('ED CUMUL'!C2=0,"",'ED CUMUL'!C2)</f>
        <v/>
      </c>
      <c r="C2" s="768"/>
      <c r="D2" s="212"/>
      <c r="E2" s="213"/>
      <c r="F2" s="245"/>
    </row>
    <row r="3" spans="1:6" ht="21.95" customHeight="1">
      <c r="A3" s="337" t="s">
        <v>151</v>
      </c>
      <c r="B3" s="768" t="str">
        <f>IF('ED CUMUL'!C3=0,"",'ED CUMUL'!C3)</f>
        <v/>
      </c>
      <c r="C3" s="768"/>
      <c r="D3" s="214"/>
      <c r="E3" s="215"/>
      <c r="F3" s="245"/>
    </row>
    <row r="4" spans="1:6" s="273" customFormat="1" ht="21.95" customHeight="1">
      <c r="A4" s="337" t="s">
        <v>149</v>
      </c>
      <c r="B4" s="770" t="str">
        <f>IF('ED CUMUL'!C4=0,"",'ED CUMUL'!C4)</f>
        <v/>
      </c>
      <c r="C4" s="771"/>
      <c r="D4" s="214"/>
      <c r="E4" s="215"/>
      <c r="F4" s="245"/>
    </row>
    <row r="5" spans="1:6" s="273" customFormat="1" ht="21.95" customHeight="1">
      <c r="A5" s="337" t="s">
        <v>150</v>
      </c>
      <c r="B5" s="770" t="str">
        <f>IF('ED CUMUL'!C5=0,"",'ED CUMUL'!C5)</f>
        <v/>
      </c>
      <c r="C5" s="771"/>
      <c r="D5" s="214"/>
      <c r="E5" s="215"/>
      <c r="F5" s="245"/>
    </row>
    <row r="6" spans="1:6" ht="21.95" customHeight="1">
      <c r="A6" s="337" t="s">
        <v>89</v>
      </c>
      <c r="B6" s="768" t="str">
        <f>IF('ED CUMUL'!C6=0,"",'ED CUMUL'!C6)</f>
        <v/>
      </c>
      <c r="C6" s="768"/>
      <c r="D6" s="214"/>
      <c r="E6" s="215"/>
      <c r="F6" s="245"/>
    </row>
    <row r="7" spans="1:6" ht="21.95" customHeight="1">
      <c r="A7" s="280" t="s">
        <v>67</v>
      </c>
      <c r="B7" s="768" t="str">
        <f>IF('ED CUMUL'!C7=0,"",'ED CUMUL'!C7)</f>
        <v/>
      </c>
      <c r="C7" s="768"/>
      <c r="D7" s="216"/>
      <c r="E7" s="217"/>
      <c r="F7" s="245"/>
    </row>
    <row r="8" spans="1:6" ht="21">
      <c r="A8" s="281"/>
      <c r="B8" s="282"/>
      <c r="C8" s="282"/>
      <c r="D8" s="218"/>
      <c r="E8" s="219"/>
      <c r="F8" s="245"/>
    </row>
    <row r="9" spans="1:6" ht="18.75">
      <c r="A9" s="283" t="s">
        <v>106</v>
      </c>
      <c r="B9" s="283" t="s">
        <v>107</v>
      </c>
      <c r="C9" s="283" t="s">
        <v>41</v>
      </c>
      <c r="D9" s="590" t="s">
        <v>132</v>
      </c>
      <c r="E9" s="591"/>
      <c r="F9" s="245"/>
    </row>
    <row r="10" spans="1:6" ht="18.75">
      <c r="A10" s="283">
        <f>SUM('ED CUMUL'!I6)</f>
        <v>0</v>
      </c>
      <c r="B10" s="452">
        <f>SUM('ED CUMUL'!J6)</f>
        <v>0</v>
      </c>
      <c r="C10" s="453">
        <f>SUM('ED CUMUL'!K6)</f>
        <v>0</v>
      </c>
      <c r="D10" s="592" t="s">
        <v>140</v>
      </c>
      <c r="E10" s="593"/>
      <c r="F10" s="245"/>
    </row>
    <row r="11" spans="1:6" ht="18.75">
      <c r="A11" s="283" t="s">
        <v>108</v>
      </c>
      <c r="B11" s="769">
        <f>SUM('ED CUMUL'!I2)</f>
        <v>0</v>
      </c>
      <c r="C11" s="769"/>
      <c r="D11" s="336" t="s">
        <v>85</v>
      </c>
      <c r="E11" s="450" t="e">
        <f>SUM(E25/D26)</f>
        <v>#DIV/0!</v>
      </c>
      <c r="F11" s="245"/>
    </row>
    <row r="12" spans="1:6" ht="18.75">
      <c r="A12" s="284" t="s">
        <v>109</v>
      </c>
      <c r="B12" s="761">
        <f>SUM('ED CUMUL'!K7)</f>
        <v>0</v>
      </c>
      <c r="C12" s="761"/>
      <c r="D12" s="336" t="s">
        <v>129</v>
      </c>
      <c r="E12" s="451" t="e">
        <f>SUM(E24/E25)</f>
        <v>#DIV/0!</v>
      </c>
      <c r="F12" s="245"/>
    </row>
    <row r="13" spans="1:6" ht="23.25">
      <c r="A13" s="762"/>
      <c r="B13" s="763"/>
      <c r="C13" s="763"/>
      <c r="D13" s="763"/>
      <c r="E13" s="764"/>
      <c r="F13" s="245"/>
    </row>
    <row r="14" spans="1:6" ht="23.25">
      <c r="A14" s="765" t="s">
        <v>110</v>
      </c>
      <c r="B14" s="766"/>
      <c r="C14" s="766"/>
      <c r="D14" s="766"/>
      <c r="E14" s="767"/>
      <c r="F14" s="245"/>
    </row>
    <row r="15" spans="1:6" ht="42" customHeight="1">
      <c r="A15" s="285" t="s">
        <v>111</v>
      </c>
      <c r="B15" s="220" t="s">
        <v>112</v>
      </c>
      <c r="C15" s="220" t="s">
        <v>93</v>
      </c>
      <c r="D15" s="286" t="s">
        <v>113</v>
      </c>
      <c r="E15" s="221" t="s">
        <v>114</v>
      </c>
      <c r="F15" s="245"/>
    </row>
    <row r="16" spans="1:6" ht="21">
      <c r="A16" s="267" t="s">
        <v>96</v>
      </c>
      <c r="B16" s="442">
        <f>SUM('ED CUMUL'!B23)</f>
        <v>0</v>
      </c>
      <c r="C16" s="443">
        <f>SUM('ED CUMUL'!C23)</f>
        <v>0</v>
      </c>
      <c r="D16" s="444">
        <f>SUM('ED CUMUL'!D23)</f>
        <v>0</v>
      </c>
      <c r="E16" s="444">
        <f>SUM('ED CUMUL'!F23)</f>
        <v>0</v>
      </c>
      <c r="F16" s="245"/>
    </row>
    <row r="17" spans="1:6" ht="21">
      <c r="A17" s="267" t="s">
        <v>116</v>
      </c>
      <c r="B17" s="442">
        <f>SUM('ED CUMUL'!B24)</f>
        <v>0</v>
      </c>
      <c r="C17" s="443">
        <f>SUM('ED CUMUL'!C24)</f>
        <v>0</v>
      </c>
      <c r="D17" s="444">
        <f>SUM('ED CUMUL'!D24)</f>
        <v>0</v>
      </c>
      <c r="E17" s="444">
        <f>SUM('ED CUMUL'!F24)</f>
        <v>0</v>
      </c>
      <c r="F17" s="245"/>
    </row>
    <row r="18" spans="1:6" ht="21">
      <c r="A18" s="267" t="s">
        <v>97</v>
      </c>
      <c r="B18" s="442">
        <f>SUM('ED CUMUL'!B25)</f>
        <v>0</v>
      </c>
      <c r="C18" s="443">
        <f>SUM('ED CUMUL'!C25)</f>
        <v>0</v>
      </c>
      <c r="D18" s="444">
        <f>SUM('ED CUMUL'!D25)</f>
        <v>0</v>
      </c>
      <c r="E18" s="444">
        <f>SUM('ED CUMUL'!F25)</f>
        <v>0</v>
      </c>
      <c r="F18" s="245"/>
    </row>
    <row r="19" spans="1:6" ht="21">
      <c r="A19" s="267" t="s">
        <v>98</v>
      </c>
      <c r="B19" s="442">
        <f>SUM('ED CUMUL'!B26)</f>
        <v>0</v>
      </c>
      <c r="C19" s="443">
        <f>SUM('ED CUMUL'!C26)</f>
        <v>0</v>
      </c>
      <c r="D19" s="444">
        <f>SUM('ED CUMUL'!D26)</f>
        <v>0</v>
      </c>
      <c r="E19" s="444">
        <f>SUM('ED CUMUL'!F26)</f>
        <v>0</v>
      </c>
      <c r="F19" s="245"/>
    </row>
    <row r="20" spans="1:6" ht="21">
      <c r="A20" s="267" t="s">
        <v>99</v>
      </c>
      <c r="B20" s="442">
        <f>SUM('ED CUMUL'!B27)</f>
        <v>0</v>
      </c>
      <c r="C20" s="443">
        <f>SUM('ED CUMUL'!C27)</f>
        <v>0</v>
      </c>
      <c r="D20" s="444">
        <f>SUM('ED CUMUL'!D27)</f>
        <v>0</v>
      </c>
      <c r="E20" s="444">
        <f>SUM('ED CUMUL'!F27)</f>
        <v>0</v>
      </c>
      <c r="F20" s="245"/>
    </row>
    <row r="21" spans="1:6" ht="21">
      <c r="A21" s="268" t="s">
        <v>100</v>
      </c>
      <c r="B21" s="442">
        <f>SUM('ED CUMUL'!B28)</f>
        <v>0</v>
      </c>
      <c r="C21" s="443">
        <f>SUM('ED CUMUL'!C28)</f>
        <v>0</v>
      </c>
      <c r="D21" s="444">
        <f>SUM('ED CUMUL'!D28)</f>
        <v>0</v>
      </c>
      <c r="E21" s="444">
        <f>SUM('ED CUMUL'!F28)</f>
        <v>0</v>
      </c>
      <c r="F21" s="245"/>
    </row>
    <row r="22" spans="1:6" ht="21">
      <c r="A22" s="268" t="s">
        <v>101</v>
      </c>
      <c r="B22" s="442">
        <f>SUM('ED CUMUL'!B29)</f>
        <v>8</v>
      </c>
      <c r="C22" s="443">
        <f>SUM('ED CUMUL'!C29)</f>
        <v>0</v>
      </c>
      <c r="D22" s="444">
        <f>SUM('ED CUMUL'!D29)</f>
        <v>0</v>
      </c>
      <c r="E22" s="444">
        <f>SUM('ED CUMUL'!F29)</f>
        <v>0</v>
      </c>
      <c r="F22" s="245"/>
    </row>
    <row r="23" spans="1:6" ht="21">
      <c r="A23" s="268" t="s">
        <v>117</v>
      </c>
      <c r="B23" s="442">
        <f>SUM('ED CUMUL'!B30)</f>
        <v>4</v>
      </c>
      <c r="C23" s="443">
        <f>SUM('ED CUMUL'!C30)</f>
        <v>0</v>
      </c>
      <c r="D23" s="444">
        <f>SUM('ED CUMUL'!D30)</f>
        <v>0</v>
      </c>
      <c r="E23" s="444">
        <f>SUM('ED CUMUL'!F30)</f>
        <v>0</v>
      </c>
      <c r="F23" s="245"/>
    </row>
    <row r="24" spans="1:6" ht="21">
      <c r="A24" s="269" t="s">
        <v>72</v>
      </c>
      <c r="B24" s="442">
        <f>SUM('ED CUMUL'!B31)</f>
        <v>2</v>
      </c>
      <c r="C24" s="443">
        <f>SUM('ED CUMUL'!C31)</f>
        <v>0</v>
      </c>
      <c r="D24" s="444">
        <f>SUM('ED CUMUL'!D31)</f>
        <v>0</v>
      </c>
      <c r="E24" s="444">
        <f>SUM('ED CUMUL'!F31)</f>
        <v>0</v>
      </c>
      <c r="F24" s="245"/>
    </row>
    <row r="25" spans="1:6" ht="21">
      <c r="A25" s="269" t="s">
        <v>102</v>
      </c>
      <c r="B25" s="442">
        <f>SUM('ED CUMUL'!B32)</f>
        <v>1</v>
      </c>
      <c r="C25" s="443">
        <f>SUM('ED CUMUL'!C32)</f>
        <v>0</v>
      </c>
      <c r="D25" s="444">
        <f>SUM('ED CUMUL'!D32)</f>
        <v>0</v>
      </c>
      <c r="E25" s="444">
        <f>SUM('ED CUMUL'!F32)</f>
        <v>0</v>
      </c>
      <c r="F25" s="245"/>
    </row>
    <row r="26" spans="1:6" ht="21">
      <c r="A26" s="222"/>
      <c r="B26" s="445"/>
      <c r="C26" s="446"/>
      <c r="D26" s="447">
        <f>SUM(D15:D25)</f>
        <v>0</v>
      </c>
      <c r="E26" s="448"/>
      <c r="F26" s="245"/>
    </row>
    <row r="27" spans="1:6" ht="21">
      <c r="A27" s="225"/>
      <c r="B27" s="223"/>
      <c r="C27" s="224"/>
      <c r="D27" s="229"/>
      <c r="E27" s="224"/>
      <c r="F27" s="245"/>
    </row>
    <row r="28" spans="1:6" ht="18.75">
      <c r="A28" s="226"/>
      <c r="B28" s="249" t="s">
        <v>103</v>
      </c>
      <c r="C28" s="249" t="s">
        <v>115</v>
      </c>
      <c r="D28" s="449">
        <f>SUM('ED CUMUL'!D37)</f>
        <v>0</v>
      </c>
      <c r="E28" s="227">
        <v>8</v>
      </c>
      <c r="F28" s="245"/>
    </row>
    <row r="29" spans="1:6" ht="18.75">
      <c r="A29" s="226"/>
      <c r="B29" s="360" t="s">
        <v>104</v>
      </c>
      <c r="C29" s="249" t="s">
        <v>115</v>
      </c>
      <c r="D29" s="449">
        <f>SUM('ED CUMUL'!D38)</f>
        <v>0</v>
      </c>
      <c r="E29" s="228"/>
      <c r="F29" s="245"/>
    </row>
    <row r="30" spans="1:6">
      <c r="A30" s="288"/>
      <c r="B30" s="279"/>
      <c r="C30" s="279"/>
      <c r="D30" s="230" t="str">
        <f>'[1]Poule cumul (PC)'!I34</f>
        <v>Dernière mise à jour V04102018</v>
      </c>
      <c r="E30" s="279"/>
      <c r="F30" s="245"/>
    </row>
    <row r="31" spans="1:6">
      <c r="A31" s="288"/>
      <c r="B31" s="279"/>
      <c r="C31" s="279"/>
      <c r="D31" s="289"/>
      <c r="E31" s="279"/>
      <c r="F31" s="245"/>
    </row>
    <row r="32" spans="1:6">
      <c r="A32" s="245"/>
      <c r="B32" s="245"/>
      <c r="C32" s="245"/>
      <c r="D32" s="245"/>
      <c r="E32" s="245"/>
      <c r="F32" s="245"/>
    </row>
    <row r="33" spans="1:6">
      <c r="A33" s="245"/>
      <c r="B33" s="245"/>
      <c r="C33" s="245"/>
      <c r="D33" s="245"/>
      <c r="E33" s="245"/>
      <c r="F33" s="245"/>
    </row>
    <row r="34" spans="1:6">
      <c r="A34" s="245"/>
      <c r="B34" s="245"/>
      <c r="C34" s="245"/>
      <c r="D34" s="245"/>
      <c r="E34" s="245"/>
      <c r="F34" s="245"/>
    </row>
    <row r="35" spans="1:6">
      <c r="A35" s="245"/>
      <c r="B35" s="245"/>
      <c r="C35" s="245"/>
      <c r="D35" s="245"/>
      <c r="E35" s="245"/>
      <c r="F35" s="245"/>
    </row>
    <row r="36" spans="1:6">
      <c r="A36" s="245"/>
      <c r="B36" s="245"/>
      <c r="C36" s="245"/>
      <c r="D36" s="245"/>
      <c r="E36" s="245"/>
      <c r="F36" s="245"/>
    </row>
    <row r="37" spans="1:6">
      <c r="A37" s="245"/>
      <c r="B37" s="245"/>
      <c r="C37" s="245"/>
      <c r="D37" s="245"/>
      <c r="E37" s="245"/>
      <c r="F37" s="245"/>
    </row>
  </sheetData>
  <sheetProtection password="E574" sheet="1" objects="1" scenarios="1"/>
  <mergeCells count="13">
    <mergeCell ref="B12:C12"/>
    <mergeCell ref="A13:E13"/>
    <mergeCell ref="A14:E14"/>
    <mergeCell ref="A1:E1"/>
    <mergeCell ref="B2:C2"/>
    <mergeCell ref="B3:C3"/>
    <mergeCell ref="B6:C6"/>
    <mergeCell ref="B7:C7"/>
    <mergeCell ref="B11:C11"/>
    <mergeCell ref="B4:C4"/>
    <mergeCell ref="B5:C5"/>
    <mergeCell ref="D9:E9"/>
    <mergeCell ref="D10:E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showGridLines="0" zoomScaleNormal="100" zoomScaleSheetLayoutView="100" workbookViewId="0">
      <selection activeCell="A93" sqref="A93"/>
    </sheetView>
  </sheetViews>
  <sheetFormatPr baseColWidth="10" defaultColWidth="14.7109375" defaultRowHeight="18" customHeight="1"/>
  <cols>
    <col min="1" max="1" width="23.7109375" style="9" customWidth="1"/>
    <col min="2" max="2" width="31.42578125" style="14" customWidth="1"/>
    <col min="3" max="3" width="15.7109375" style="9" customWidth="1"/>
    <col min="4" max="4" width="14.5703125" style="14" customWidth="1"/>
    <col min="5" max="5" width="10.28515625" style="9" customWidth="1"/>
    <col min="6" max="6" width="11.140625" style="9" customWidth="1"/>
    <col min="7" max="7" width="23.140625" style="9" customWidth="1"/>
    <col min="8" max="16384" width="14.7109375" style="9"/>
  </cols>
  <sheetData>
    <row r="1" spans="1:12" ht="21.95" customHeight="1">
      <c r="A1" s="738"/>
      <c r="B1" s="739" t="s">
        <v>166</v>
      </c>
      <c r="C1" s="739"/>
      <c r="D1" s="739"/>
      <c r="E1" s="739"/>
      <c r="F1" s="739"/>
      <c r="G1" s="15"/>
      <c r="H1" s="15"/>
      <c r="I1" s="15"/>
      <c r="J1" s="15"/>
      <c r="K1" s="15"/>
      <c r="L1" s="15"/>
    </row>
    <row r="2" spans="1:12" ht="21.95" customHeight="1">
      <c r="A2" s="738"/>
      <c r="B2" s="740" t="s">
        <v>61</v>
      </c>
      <c r="C2" s="740"/>
      <c r="D2" s="740"/>
      <c r="E2" s="740"/>
      <c r="F2" s="740"/>
      <c r="G2" s="16"/>
      <c r="H2" s="16"/>
      <c r="I2" s="16"/>
      <c r="J2" s="16"/>
      <c r="K2" s="16"/>
      <c r="L2" s="16"/>
    </row>
    <row r="3" spans="1:12" ht="21.95" customHeight="1">
      <c r="A3" s="738"/>
      <c r="B3" s="740" t="s">
        <v>0</v>
      </c>
      <c r="C3" s="740"/>
      <c r="D3" s="740"/>
      <c r="E3" s="740"/>
      <c r="F3" s="740"/>
      <c r="G3" s="17"/>
      <c r="H3" s="17"/>
      <c r="I3" s="17"/>
      <c r="J3" s="17"/>
      <c r="K3" s="17"/>
      <c r="L3" s="17"/>
    </row>
    <row r="4" spans="1:12" ht="9" customHeight="1">
      <c r="A4" s="264"/>
      <c r="B4" s="263"/>
      <c r="C4" s="263"/>
      <c r="D4" s="263"/>
      <c r="E4" s="263"/>
      <c r="F4" s="263"/>
      <c r="G4" s="17"/>
      <c r="H4" s="17"/>
      <c r="I4" s="17"/>
      <c r="J4" s="17"/>
      <c r="K4" s="17"/>
      <c r="L4" s="17"/>
    </row>
    <row r="5" spans="1:12" ht="24.95" customHeight="1">
      <c r="A5" s="741" t="s">
        <v>125</v>
      </c>
      <c r="B5" s="741"/>
      <c r="C5" s="741"/>
      <c r="D5" s="741"/>
      <c r="E5" s="741"/>
      <c r="F5" s="741"/>
      <c r="G5" s="18"/>
      <c r="H5" s="18"/>
      <c r="I5" s="18"/>
      <c r="J5" s="18"/>
      <c r="K5" s="18"/>
      <c r="L5" s="18"/>
    </row>
    <row r="6" spans="1:12" ht="18" customHeight="1">
      <c r="A6" s="742" t="s">
        <v>159</v>
      </c>
      <c r="B6" s="743"/>
      <c r="C6" s="743"/>
      <c r="D6" s="743"/>
      <c r="E6" s="743"/>
      <c r="F6" s="744"/>
      <c r="G6" s="18"/>
      <c r="H6" s="18"/>
      <c r="I6" s="18"/>
      <c r="J6" s="18"/>
      <c r="K6" s="18"/>
      <c r="L6" s="18"/>
    </row>
    <row r="7" spans="1:12" ht="18" customHeight="1">
      <c r="A7" s="772" t="s">
        <v>157</v>
      </c>
      <c r="B7" s="396" t="s">
        <v>58</v>
      </c>
      <c r="C7" s="496" t="str">
        <f>IF('ED CUMUL'!C3=0,"",'ED CUMUL'!C3)</f>
        <v/>
      </c>
      <c r="D7" s="400"/>
      <c r="E7" s="275"/>
      <c r="F7" s="287"/>
      <c r="G7" s="275"/>
      <c r="H7" s="275"/>
      <c r="I7" s="275"/>
      <c r="J7" s="275"/>
    </row>
    <row r="8" spans="1:12" ht="18" customHeight="1">
      <c r="A8" s="772"/>
      <c r="B8" s="396" t="s">
        <v>56</v>
      </c>
      <c r="C8" s="497" t="str">
        <f>IF('ED CUMUL'!C4=0,"",'ED CUMUL'!C4)</f>
        <v/>
      </c>
      <c r="D8" s="400"/>
      <c r="E8" s="279"/>
      <c r="F8" s="287"/>
      <c r="G8" s="275"/>
      <c r="H8" s="275"/>
      <c r="I8" s="275"/>
      <c r="J8" s="275"/>
    </row>
    <row r="9" spans="1:12" ht="18" customHeight="1">
      <c r="A9" s="772"/>
      <c r="B9" s="396" t="s">
        <v>70</v>
      </c>
      <c r="C9" s="497" t="str">
        <f>IF('ED CUMUL'!C5=0,"",'ED CUMUL'!B5)</f>
        <v/>
      </c>
      <c r="D9" s="400"/>
      <c r="E9" s="279"/>
      <c r="F9" s="275"/>
      <c r="G9" s="275"/>
      <c r="H9" s="275"/>
      <c r="I9" s="275"/>
      <c r="J9" s="275"/>
    </row>
    <row r="10" spans="1:12" ht="18" customHeight="1">
      <c r="A10" s="772"/>
      <c r="B10" s="396" t="s">
        <v>8</v>
      </c>
      <c r="C10" s="497" t="str">
        <f>IF('ED CUMUL'!C6=0,"",'ED CUMUL'!C6)</f>
        <v/>
      </c>
      <c r="D10" s="400"/>
      <c r="E10" s="279"/>
      <c r="F10" s="275"/>
      <c r="G10" s="275"/>
      <c r="H10" s="275"/>
      <c r="I10" s="275"/>
      <c r="J10" s="275"/>
    </row>
    <row r="11" spans="1:12" ht="9" customHeight="1">
      <c r="A11" s="735"/>
      <c r="B11" s="735"/>
      <c r="C11" s="735"/>
      <c r="D11" s="19"/>
      <c r="E11" s="20"/>
    </row>
    <row r="12" spans="1:12" ht="18" customHeight="1">
      <c r="A12" s="736" t="s">
        <v>68</v>
      </c>
      <c r="B12" s="737"/>
      <c r="C12" s="185"/>
      <c r="D12" s="80" t="s">
        <v>67</v>
      </c>
      <c r="E12" s="788" t="str">
        <f>IF('ED CUMUL'!C7=0,"",'ED CUMUL'!C7)</f>
        <v/>
      </c>
      <c r="F12" s="789"/>
    </row>
    <row r="13" spans="1:12" ht="18" customHeight="1">
      <c r="A13" s="732" t="s">
        <v>54</v>
      </c>
      <c r="B13" s="733"/>
      <c r="C13" s="733"/>
      <c r="D13" s="734"/>
      <c r="E13" s="790"/>
      <c r="F13" s="791"/>
      <c r="G13" s="21"/>
    </row>
    <row r="14" spans="1:12" ht="18" customHeight="1">
      <c r="A14" s="403"/>
      <c r="B14" s="29" t="s">
        <v>82</v>
      </c>
      <c r="C14" s="68" t="s">
        <v>51</v>
      </c>
      <c r="D14" s="727" t="s">
        <v>66</v>
      </c>
      <c r="E14" s="728"/>
      <c r="F14" s="729"/>
      <c r="G14" s="21"/>
    </row>
    <row r="15" spans="1:12" ht="18" customHeight="1">
      <c r="A15" s="30" t="s">
        <v>52</v>
      </c>
      <c r="B15" s="70"/>
      <c r="C15" s="454" t="str">
        <f>IF('ED CUMUL'!C2=0,"",'ED CUMUL'!C2)</f>
        <v/>
      </c>
      <c r="D15" s="627"/>
      <c r="E15" s="730"/>
      <c r="F15" s="731"/>
      <c r="G15" s="21"/>
    </row>
    <row r="16" spans="1:12" ht="18" customHeight="1">
      <c r="A16" s="30" t="s">
        <v>53</v>
      </c>
      <c r="B16" s="70"/>
      <c r="C16" s="71"/>
      <c r="D16" s="627"/>
      <c r="E16" s="730"/>
      <c r="F16" s="731"/>
    </row>
    <row r="17" spans="1:10" ht="18" customHeight="1">
      <c r="A17" s="30" t="s">
        <v>40</v>
      </c>
      <c r="B17" s="70"/>
      <c r="C17" s="455" t="str">
        <f>IF('ED CUMUL'!C8=0,"",'ED CUMUL'!C8)</f>
        <v/>
      </c>
      <c r="D17" s="627"/>
      <c r="E17" s="714"/>
      <c r="F17" s="628"/>
    </row>
    <row r="18" spans="1:10" ht="18" customHeight="1">
      <c r="A18" s="715" t="s">
        <v>73</v>
      </c>
      <c r="B18" s="716"/>
      <c r="C18" s="717"/>
      <c r="D18" s="718"/>
      <c r="E18" s="717"/>
      <c r="F18" s="718"/>
    </row>
    <row r="19" spans="1:10" ht="18" customHeight="1">
      <c r="A19" s="719" t="s">
        <v>77</v>
      </c>
      <c r="B19" s="720"/>
      <c r="C19" s="720"/>
      <c r="D19" s="721"/>
      <c r="E19" s="275"/>
      <c r="F19" s="275"/>
      <c r="G19" s="275"/>
      <c r="H19" s="275"/>
      <c r="I19" s="275"/>
      <c r="J19" s="275"/>
    </row>
    <row r="20" spans="1:10" ht="18" customHeight="1">
      <c r="A20" s="188" t="s">
        <v>120</v>
      </c>
      <c r="B20" s="497" t="str">
        <f>IF('ED CUMUL'!F12=3,"X","")</f>
        <v>X</v>
      </c>
      <c r="C20" s="150" t="s">
        <v>76</v>
      </c>
      <c r="D20" s="246"/>
    </row>
    <row r="21" spans="1:10" ht="18" customHeight="1">
      <c r="A21" s="188" t="s">
        <v>121</v>
      </c>
      <c r="B21" s="497" t="str">
        <f>IF('ED CUMUL'!F12=2,"X","")</f>
        <v/>
      </c>
      <c r="C21" s="276" t="s">
        <v>122</v>
      </c>
      <c r="D21" s="246"/>
    </row>
    <row r="22" spans="1:10" ht="18" customHeight="1">
      <c r="A22" s="188" t="s">
        <v>78</v>
      </c>
      <c r="B22" s="497" t="str">
        <f>IF('ED CUMUL'!F12=1,"X","")</f>
        <v/>
      </c>
      <c r="C22" s="150" t="s">
        <v>65</v>
      </c>
      <c r="D22" s="246"/>
    </row>
    <row r="23" spans="1:10" ht="18" customHeight="1">
      <c r="A23" s="188"/>
      <c r="B23" s="497"/>
      <c r="C23" s="150" t="s">
        <v>79</v>
      </c>
      <c r="D23" s="246"/>
    </row>
    <row r="24" spans="1:10" ht="3.75" customHeight="1">
      <c r="A24" s="183"/>
      <c r="B24" s="184"/>
      <c r="C24" s="153"/>
      <c r="D24" s="152"/>
    </row>
    <row r="25" spans="1:10" ht="17.25" customHeight="1">
      <c r="A25" s="722"/>
      <c r="B25" s="722"/>
      <c r="C25" s="1"/>
      <c r="D25" s="255"/>
      <c r="E25" s="275"/>
      <c r="F25" s="275"/>
      <c r="G25" s="275"/>
      <c r="H25" s="275"/>
      <c r="I25" s="275"/>
      <c r="J25" s="275"/>
    </row>
    <row r="26" spans="1:10" ht="18" customHeight="1">
      <c r="A26" s="701" t="s">
        <v>10</v>
      </c>
      <c r="B26" s="702"/>
      <c r="C26" s="703" t="s">
        <v>38</v>
      </c>
      <c r="D26" s="704"/>
      <c r="E26" s="704"/>
      <c r="F26" s="275"/>
      <c r="G26" s="275"/>
      <c r="H26" s="275"/>
      <c r="I26" s="275"/>
      <c r="J26" s="275"/>
    </row>
    <row r="27" spans="1:10" ht="21.95" customHeight="1">
      <c r="A27" s="75" t="s">
        <v>11</v>
      </c>
      <c r="B27" s="72"/>
      <c r="C27" s="705"/>
      <c r="D27" s="706"/>
      <c r="E27" s="707"/>
    </row>
    <row r="28" spans="1:10" ht="21.95" customHeight="1">
      <c r="A28" s="76" t="s">
        <v>12</v>
      </c>
      <c r="B28" s="31"/>
      <c r="C28" s="708"/>
      <c r="D28" s="709"/>
      <c r="E28" s="710"/>
    </row>
    <row r="29" spans="1:10" ht="6" customHeight="1">
      <c r="A29" s="60"/>
      <c r="B29" s="405"/>
      <c r="C29" s="406"/>
      <c r="D29" s="406"/>
      <c r="E29" s="406"/>
      <c r="F29" s="63"/>
    </row>
    <row r="30" spans="1:10" ht="18" customHeight="1">
      <c r="A30" s="680" t="s">
        <v>74</v>
      </c>
      <c r="B30" s="680"/>
      <c r="C30" s="680"/>
      <c r="D30" s="680"/>
      <c r="E30" s="680"/>
      <c r="F30" s="680"/>
    </row>
    <row r="31" spans="1:10" ht="18" customHeight="1">
      <c r="A31" s="711" t="s">
        <v>62</v>
      </c>
      <c r="B31" s="711"/>
      <c r="C31" s="712"/>
      <c r="D31" s="73"/>
      <c r="E31" s="74"/>
      <c r="F31" s="74"/>
    </row>
    <row r="32" spans="1:10" ht="18" customHeight="1">
      <c r="A32" s="713" t="s">
        <v>28</v>
      </c>
      <c r="B32" s="713"/>
      <c r="C32" s="713"/>
      <c r="D32" s="713"/>
      <c r="E32" s="713"/>
      <c r="F32" s="713"/>
    </row>
    <row r="33" spans="1:11" ht="51.95" customHeight="1">
      <c r="A33" s="681"/>
      <c r="B33" s="692"/>
      <c r="C33" s="692"/>
      <c r="D33" s="692"/>
      <c r="E33" s="692"/>
      <c r="F33" s="693"/>
    </row>
    <row r="34" spans="1:11" ht="18" customHeight="1">
      <c r="A34" s="694" t="s">
        <v>57</v>
      </c>
      <c r="B34" s="694"/>
      <c r="C34" s="694"/>
      <c r="D34" s="694"/>
      <c r="E34" s="694"/>
      <c r="F34" s="694"/>
    </row>
    <row r="35" spans="1:11" ht="50.1" customHeight="1">
      <c r="A35" s="681"/>
      <c r="B35" s="692"/>
      <c r="C35" s="692"/>
      <c r="D35" s="692"/>
      <c r="E35" s="692"/>
      <c r="F35" s="693"/>
      <c r="G35" s="83"/>
    </row>
    <row r="36" spans="1:11" ht="18" customHeight="1">
      <c r="A36" s="695" t="s">
        <v>37</v>
      </c>
      <c r="B36" s="695"/>
      <c r="C36" s="696" t="str">
        <f>IF(C16=0,"",C16)</f>
        <v/>
      </c>
      <c r="D36" s="697"/>
      <c r="E36" s="275"/>
      <c r="F36" s="275"/>
    </row>
    <row r="37" spans="1:11" ht="18" customHeight="1">
      <c r="A37" s="698" t="s">
        <v>27</v>
      </c>
      <c r="B37" s="698"/>
      <c r="C37" s="699" t="str">
        <f>C36</f>
        <v/>
      </c>
      <c r="D37" s="700"/>
      <c r="E37" s="275"/>
      <c r="F37" s="275"/>
    </row>
    <row r="38" spans="1:11" ht="9" customHeight="1">
      <c r="A38" s="262"/>
      <c r="B38" s="262"/>
      <c r="C38" s="32"/>
      <c r="D38" s="32"/>
      <c r="E38" s="275"/>
      <c r="F38" s="275"/>
    </row>
    <row r="39" spans="1:11" ht="18" customHeight="1">
      <c r="A39" s="680" t="s">
        <v>63</v>
      </c>
      <c r="B39" s="680"/>
      <c r="C39" s="680"/>
      <c r="D39" s="680"/>
      <c r="E39" s="680"/>
      <c r="F39" s="680"/>
    </row>
    <row r="40" spans="1:11" ht="50.1" customHeight="1">
      <c r="A40" s="681"/>
      <c r="B40" s="682"/>
      <c r="C40" s="682"/>
      <c r="D40" s="682"/>
      <c r="E40" s="682"/>
      <c r="F40" s="683"/>
    </row>
    <row r="41" spans="1:11" ht="18" customHeight="1">
      <c r="A41" s="684" t="s">
        <v>80</v>
      </c>
      <c r="B41" s="685"/>
      <c r="C41" s="686" t="str">
        <f>IF(C15=0,"",C15)</f>
        <v/>
      </c>
      <c r="D41" s="687"/>
      <c r="E41" s="275"/>
      <c r="F41" s="275"/>
      <c r="G41" s="275"/>
      <c r="H41" s="275"/>
      <c r="I41" s="275"/>
      <c r="J41" s="275"/>
      <c r="K41" s="275"/>
    </row>
    <row r="42" spans="1:11" ht="18" customHeight="1">
      <c r="A42" s="688" t="s">
        <v>64</v>
      </c>
      <c r="B42" s="689"/>
      <c r="C42" s="690" t="str">
        <f>C41</f>
        <v/>
      </c>
      <c r="D42" s="691"/>
      <c r="E42" s="275"/>
      <c r="F42" s="275"/>
      <c r="G42" s="275"/>
      <c r="H42" s="275"/>
      <c r="I42" s="275"/>
      <c r="J42" s="275"/>
      <c r="K42" s="275"/>
    </row>
    <row r="43" spans="1:11" ht="53.25" hidden="1" customHeight="1">
      <c r="A43" s="1"/>
      <c r="B43" s="22"/>
      <c r="C43" s="275"/>
      <c r="D43" s="22"/>
      <c r="E43" s="22"/>
      <c r="F43" s="22"/>
      <c r="G43" s="275"/>
      <c r="H43" s="275"/>
      <c r="I43" s="275"/>
      <c r="J43" s="275"/>
      <c r="K43" s="275"/>
    </row>
    <row r="44" spans="1:11" ht="18" customHeight="1" thickBot="1">
      <c r="A44" s="676" t="s">
        <v>15</v>
      </c>
      <c r="B44" s="677"/>
      <c r="C44" s="677"/>
      <c r="D44" s="677"/>
      <c r="E44" s="677"/>
      <c r="F44" s="677"/>
      <c r="G44" s="275"/>
      <c r="H44" s="275"/>
      <c r="I44" s="275"/>
      <c r="J44" s="275"/>
      <c r="K44" s="275"/>
    </row>
    <row r="45" spans="1:11" ht="15" customHeight="1" thickTop="1">
      <c r="A45" s="259" t="s">
        <v>1</v>
      </c>
      <c r="B45" s="2" t="s">
        <v>2</v>
      </c>
      <c r="C45" s="648" t="s">
        <v>3</v>
      </c>
      <c r="D45" s="2" t="s">
        <v>1</v>
      </c>
      <c r="E45" s="650" t="s">
        <v>4</v>
      </c>
      <c r="F45" s="678"/>
      <c r="G45" s="275"/>
      <c r="H45" s="275"/>
      <c r="I45" s="275"/>
      <c r="J45" s="275"/>
      <c r="K45" s="275"/>
    </row>
    <row r="46" spans="1:11" ht="15" customHeight="1" thickBot="1">
      <c r="A46" s="260" t="s">
        <v>5</v>
      </c>
      <c r="B46" s="3" t="s">
        <v>6</v>
      </c>
      <c r="C46" s="649"/>
      <c r="D46" s="3" t="s">
        <v>7</v>
      </c>
      <c r="E46" s="651"/>
      <c r="F46" s="679"/>
      <c r="G46" s="275"/>
      <c r="H46" s="275"/>
      <c r="I46" s="275"/>
      <c r="J46" s="275"/>
      <c r="K46" s="275"/>
    </row>
    <row r="47" spans="1:11" ht="15" customHeight="1" thickTop="1" thickBot="1">
      <c r="A47" s="602" t="s">
        <v>48</v>
      </c>
      <c r="B47" s="603"/>
      <c r="C47" s="603"/>
      <c r="D47" s="603"/>
      <c r="E47" s="603"/>
      <c r="F47" s="604"/>
      <c r="G47" s="275"/>
      <c r="H47" s="275"/>
      <c r="I47" s="275"/>
      <c r="J47" s="275"/>
      <c r="K47" s="275"/>
    </row>
    <row r="48" spans="1:11" ht="15" customHeight="1" thickTop="1">
      <c r="A48" s="85"/>
      <c r="B48" s="86"/>
      <c r="C48" s="86"/>
      <c r="D48" s="87"/>
      <c r="E48" s="599"/>
      <c r="F48" s="41"/>
    </row>
    <row r="49" spans="1:6" ht="15" customHeight="1">
      <c r="A49" s="88"/>
      <c r="B49" s="89"/>
      <c r="C49" s="89"/>
      <c r="D49" s="90"/>
      <c r="E49" s="600"/>
      <c r="F49" s="42"/>
    </row>
    <row r="50" spans="1:6" ht="15" customHeight="1" thickBot="1">
      <c r="A50" s="91"/>
      <c r="B50" s="92"/>
      <c r="C50" s="92"/>
      <c r="D50" s="93"/>
      <c r="E50" s="601"/>
      <c r="F50" s="43"/>
    </row>
    <row r="51" spans="1:6" ht="15" customHeight="1" thickTop="1">
      <c r="A51" s="94"/>
      <c r="B51" s="95"/>
      <c r="C51" s="95"/>
      <c r="D51" s="96"/>
      <c r="E51" s="599"/>
      <c r="F51" s="44"/>
    </row>
    <row r="52" spans="1:6" ht="15" customHeight="1">
      <c r="A52" s="97"/>
      <c r="B52" s="98"/>
      <c r="C52" s="98"/>
      <c r="D52" s="99"/>
      <c r="E52" s="600"/>
      <c r="F52" s="45"/>
    </row>
    <row r="53" spans="1:6" ht="15" customHeight="1" thickBot="1">
      <c r="A53" s="100"/>
      <c r="B53" s="101"/>
      <c r="C53" s="101"/>
      <c r="D53" s="102"/>
      <c r="E53" s="601"/>
      <c r="F53" s="46"/>
    </row>
    <row r="54" spans="1:6" ht="15" customHeight="1" thickTop="1">
      <c r="A54" s="85"/>
      <c r="B54" s="86"/>
      <c r="C54" s="86"/>
      <c r="D54" s="103"/>
      <c r="E54" s="599"/>
      <c r="F54" s="41"/>
    </row>
    <row r="55" spans="1:6" ht="15" customHeight="1">
      <c r="A55" s="88"/>
      <c r="B55" s="89"/>
      <c r="C55" s="89"/>
      <c r="D55" s="90"/>
      <c r="E55" s="600"/>
      <c r="F55" s="42"/>
    </row>
    <row r="56" spans="1:6" ht="15" customHeight="1" thickBot="1">
      <c r="A56" s="91"/>
      <c r="B56" s="92"/>
      <c r="C56" s="92"/>
      <c r="D56" s="104"/>
      <c r="E56" s="601"/>
      <c r="F56" s="43"/>
    </row>
    <row r="57" spans="1:6" ht="15" customHeight="1" thickTop="1">
      <c r="A57" s="105"/>
      <c r="B57" s="106"/>
      <c r="C57" s="106"/>
      <c r="D57" s="107"/>
      <c r="E57" s="599"/>
      <c r="F57" s="47"/>
    </row>
    <row r="58" spans="1:6" ht="15" customHeight="1">
      <c r="A58" s="108"/>
      <c r="B58" s="109"/>
      <c r="C58" s="109"/>
      <c r="D58" s="110"/>
      <c r="E58" s="600"/>
      <c r="F58" s="48"/>
    </row>
    <row r="59" spans="1:6" ht="15" customHeight="1" thickBot="1">
      <c r="A59" s="111"/>
      <c r="B59" s="112"/>
      <c r="C59" s="112"/>
      <c r="D59" s="113"/>
      <c r="E59" s="601"/>
      <c r="F59" s="49"/>
    </row>
    <row r="60" spans="1:6" ht="15" customHeight="1" thickTop="1">
      <c r="A60" s="85"/>
      <c r="B60" s="86"/>
      <c r="C60" s="86"/>
      <c r="D60" s="87"/>
      <c r="E60" s="599"/>
      <c r="F60" s="41"/>
    </row>
    <row r="61" spans="1:6" ht="15" customHeight="1">
      <c r="A61" s="88"/>
      <c r="B61" s="89"/>
      <c r="C61" s="89"/>
      <c r="D61" s="90"/>
      <c r="E61" s="600"/>
      <c r="F61" s="42"/>
    </row>
    <row r="62" spans="1:6" ht="15" customHeight="1" thickBot="1">
      <c r="A62" s="91"/>
      <c r="B62" s="92"/>
      <c r="C62" s="92"/>
      <c r="D62" s="93"/>
      <c r="E62" s="601"/>
      <c r="F62" s="43"/>
    </row>
    <row r="63" spans="1:6" ht="15" customHeight="1" thickTop="1">
      <c r="A63" s="94"/>
      <c r="B63" s="95"/>
      <c r="C63" s="95"/>
      <c r="D63" s="96"/>
      <c r="E63" s="599"/>
      <c r="F63" s="44"/>
    </row>
    <row r="64" spans="1:6" ht="15" customHeight="1">
      <c r="A64" s="97"/>
      <c r="B64" s="98"/>
      <c r="C64" s="98"/>
      <c r="D64" s="99"/>
      <c r="E64" s="600"/>
      <c r="F64" s="45"/>
    </row>
    <row r="65" spans="1:6" ht="15" customHeight="1" thickBot="1">
      <c r="A65" s="100"/>
      <c r="B65" s="101"/>
      <c r="C65" s="101"/>
      <c r="D65" s="114"/>
      <c r="E65" s="601"/>
      <c r="F65" s="46"/>
    </row>
    <row r="66" spans="1:6" ht="15" customHeight="1" thickTop="1">
      <c r="A66" s="85"/>
      <c r="B66" s="86"/>
      <c r="C66" s="86"/>
      <c r="D66" s="87"/>
      <c r="E66" s="599"/>
      <c r="F66" s="41"/>
    </row>
    <row r="67" spans="1:6" ht="15" customHeight="1">
      <c r="A67" s="88"/>
      <c r="B67" s="89"/>
      <c r="C67" s="89"/>
      <c r="D67" s="90"/>
      <c r="E67" s="600"/>
      <c r="F67" s="42"/>
    </row>
    <row r="68" spans="1:6" ht="15" customHeight="1" thickBot="1">
      <c r="A68" s="91"/>
      <c r="B68" s="92"/>
      <c r="C68" s="92"/>
      <c r="D68" s="93"/>
      <c r="E68" s="601"/>
      <c r="F68" s="43"/>
    </row>
    <row r="69" spans="1:6" ht="15" customHeight="1" thickTop="1">
      <c r="A69" s="105"/>
      <c r="B69" s="106"/>
      <c r="C69" s="106"/>
      <c r="D69" s="115"/>
      <c r="E69" s="599"/>
      <c r="F69" s="47"/>
    </row>
    <row r="70" spans="1:6" ht="15" customHeight="1">
      <c r="A70" s="108"/>
      <c r="B70" s="109"/>
      <c r="C70" s="109"/>
      <c r="D70" s="110"/>
      <c r="E70" s="600"/>
      <c r="F70" s="48"/>
    </row>
    <row r="71" spans="1:6" ht="15" customHeight="1" thickBot="1">
      <c r="A71" s="111"/>
      <c r="B71" s="112"/>
      <c r="C71" s="112"/>
      <c r="D71" s="113"/>
      <c r="E71" s="601"/>
      <c r="F71" s="49"/>
    </row>
    <row r="72" spans="1:6" ht="15" customHeight="1" thickTop="1" thickBot="1">
      <c r="A72" s="673" t="s">
        <v>39</v>
      </c>
      <c r="B72" s="674"/>
      <c r="C72" s="674"/>
      <c r="D72" s="674"/>
      <c r="E72" s="674"/>
      <c r="F72" s="675"/>
    </row>
    <row r="73" spans="1:6" ht="15" customHeight="1" thickTop="1">
      <c r="A73" s="126"/>
      <c r="B73" s="127"/>
      <c r="C73" s="127"/>
      <c r="D73" s="128"/>
      <c r="E73" s="116"/>
      <c r="F73" s="50"/>
    </row>
    <row r="74" spans="1:6" ht="15" customHeight="1">
      <c r="A74" s="120"/>
      <c r="B74" s="121"/>
      <c r="C74" s="121"/>
      <c r="D74" s="122"/>
      <c r="E74" s="118"/>
      <c r="F74" s="51"/>
    </row>
    <row r="75" spans="1:6" ht="15" customHeight="1" thickBot="1">
      <c r="A75" s="123"/>
      <c r="B75" s="124"/>
      <c r="C75" s="124"/>
      <c r="D75" s="125"/>
      <c r="E75" s="119"/>
      <c r="F75" s="52"/>
    </row>
    <row r="76" spans="1:6" ht="15" customHeight="1" thickTop="1">
      <c r="A76" s="129"/>
      <c r="B76" s="130"/>
      <c r="C76" s="130"/>
      <c r="D76" s="131"/>
      <c r="E76" s="116"/>
      <c r="F76" s="53"/>
    </row>
    <row r="77" spans="1:6" ht="15" customHeight="1">
      <c r="A77" s="132"/>
      <c r="B77" s="133"/>
      <c r="C77" s="133"/>
      <c r="D77" s="134"/>
      <c r="E77" s="118"/>
      <c r="F77" s="54"/>
    </row>
    <row r="78" spans="1:6" ht="15" customHeight="1" thickBot="1">
      <c r="A78" s="135"/>
      <c r="B78" s="136"/>
      <c r="C78" s="136"/>
      <c r="D78" s="137"/>
      <c r="E78" s="119"/>
      <c r="F78" s="55"/>
    </row>
    <row r="79" spans="1:6" ht="15" customHeight="1" thickTop="1">
      <c r="A79" s="126"/>
      <c r="B79" s="127"/>
      <c r="C79" s="127"/>
      <c r="D79" s="128"/>
      <c r="E79" s="116"/>
      <c r="F79" s="50"/>
    </row>
    <row r="80" spans="1:6" ht="15" customHeight="1">
      <c r="A80" s="120"/>
      <c r="B80" s="121"/>
      <c r="C80" s="121"/>
      <c r="D80" s="122"/>
      <c r="E80" s="118"/>
      <c r="F80" s="51"/>
    </row>
    <row r="81" spans="1:6" ht="15" customHeight="1" thickBot="1">
      <c r="A81" s="123"/>
      <c r="B81" s="124"/>
      <c r="C81" s="124"/>
      <c r="D81" s="125"/>
      <c r="E81" s="119"/>
      <c r="F81" s="52"/>
    </row>
    <row r="82" spans="1:6" ht="15" customHeight="1" thickTop="1">
      <c r="A82" s="138"/>
      <c r="B82" s="139"/>
      <c r="C82" s="139"/>
      <c r="D82" s="140"/>
      <c r="E82" s="116"/>
      <c r="F82" s="56"/>
    </row>
    <row r="83" spans="1:6" ht="15" customHeight="1">
      <c r="A83" s="141"/>
      <c r="B83" s="142"/>
      <c r="C83" s="142"/>
      <c r="D83" s="117"/>
      <c r="E83" s="118"/>
      <c r="F83" s="57"/>
    </row>
    <row r="84" spans="1:6" ht="15" customHeight="1" thickBot="1">
      <c r="A84" s="143"/>
      <c r="B84" s="144"/>
      <c r="C84" s="144"/>
      <c r="D84" s="145"/>
      <c r="E84" s="119"/>
      <c r="F84" s="58"/>
    </row>
    <row r="85" spans="1:6" ht="15" customHeight="1" thickTop="1" thickBot="1">
      <c r="A85" s="671" t="s">
        <v>29</v>
      </c>
      <c r="B85" s="671"/>
      <c r="C85" s="671"/>
      <c r="D85" s="671"/>
      <c r="E85" s="671"/>
      <c r="F85" s="671"/>
    </row>
    <row r="86" spans="1:6" ht="15" customHeight="1" thickTop="1">
      <c r="A86" s="154"/>
      <c r="B86" s="155"/>
      <c r="C86" s="155"/>
      <c r="D86" s="156"/>
      <c r="E86" s="668"/>
      <c r="F86" s="35"/>
    </row>
    <row r="87" spans="1:6" ht="15" customHeight="1">
      <c r="A87" s="157"/>
      <c r="B87" s="158"/>
      <c r="C87" s="158"/>
      <c r="D87" s="159"/>
      <c r="E87" s="669"/>
      <c r="F87" s="36"/>
    </row>
    <row r="88" spans="1:6" ht="15" customHeight="1" thickBot="1">
      <c r="A88" s="160"/>
      <c r="B88" s="161"/>
      <c r="C88" s="161"/>
      <c r="D88" s="162"/>
      <c r="E88" s="670"/>
      <c r="F88" s="40"/>
    </row>
    <row r="89" spans="1:6" ht="15" customHeight="1" thickTop="1">
      <c r="A89" s="163"/>
      <c r="B89" s="164"/>
      <c r="C89" s="164"/>
      <c r="D89" s="171"/>
      <c r="E89" s="669"/>
      <c r="F89" s="35"/>
    </row>
    <row r="90" spans="1:6" ht="15" customHeight="1">
      <c r="A90" s="165"/>
      <c r="B90" s="166"/>
      <c r="C90" s="166"/>
      <c r="D90" s="167"/>
      <c r="E90" s="669"/>
      <c r="F90" s="36"/>
    </row>
    <row r="91" spans="1:6" ht="15" customHeight="1" thickBot="1">
      <c r="A91" s="168"/>
      <c r="B91" s="169"/>
      <c r="C91" s="169"/>
      <c r="D91" s="170"/>
      <c r="E91" s="670"/>
      <c r="F91" s="37"/>
    </row>
    <row r="92" spans="1:6" ht="15" customHeight="1" thickTop="1" thickBot="1">
      <c r="A92" s="671" t="s">
        <v>13</v>
      </c>
      <c r="B92" s="671"/>
      <c r="C92" s="671"/>
      <c r="D92" s="671"/>
      <c r="E92" s="671"/>
      <c r="F92" s="671"/>
    </row>
    <row r="93" spans="1:6" ht="15" customHeight="1" thickTop="1">
      <c r="A93" s="154"/>
      <c r="B93" s="155"/>
      <c r="C93" s="155"/>
      <c r="D93" s="156"/>
      <c r="E93" s="668"/>
      <c r="F93" s="38"/>
    </row>
    <row r="94" spans="1:6" ht="15" customHeight="1">
      <c r="A94" s="157"/>
      <c r="B94" s="158"/>
      <c r="C94" s="158"/>
      <c r="D94" s="159"/>
      <c r="E94" s="669"/>
      <c r="F94" s="33"/>
    </row>
    <row r="95" spans="1:6" ht="15" customHeight="1" thickBot="1">
      <c r="A95" s="160"/>
      <c r="B95" s="161"/>
      <c r="C95" s="161"/>
      <c r="D95" s="162"/>
      <c r="E95" s="670"/>
      <c r="F95" s="34"/>
    </row>
    <row r="96" spans="1:6" ht="15" customHeight="1" thickTop="1" thickBot="1">
      <c r="A96" s="671" t="s">
        <v>14</v>
      </c>
      <c r="B96" s="671"/>
      <c r="C96" s="671"/>
      <c r="D96" s="671"/>
      <c r="E96" s="671"/>
      <c r="F96" s="671"/>
    </row>
    <row r="97" spans="1:9" ht="15" customHeight="1" thickTop="1">
      <c r="A97" s="172"/>
      <c r="B97" s="173"/>
      <c r="C97" s="174"/>
      <c r="D97" s="175"/>
      <c r="E97" s="668"/>
      <c r="F97" s="39"/>
    </row>
    <row r="98" spans="1:9" ht="15" customHeight="1">
      <c r="A98" s="176"/>
      <c r="B98" s="177"/>
      <c r="C98" s="178"/>
      <c r="D98" s="167"/>
      <c r="E98" s="669"/>
      <c r="F98" s="36"/>
    </row>
    <row r="99" spans="1:9" ht="15" customHeight="1" thickBot="1">
      <c r="A99" s="179"/>
      <c r="B99" s="180"/>
      <c r="C99" s="181"/>
      <c r="D99" s="182"/>
      <c r="E99" s="670"/>
      <c r="F99" s="40"/>
    </row>
    <row r="100" spans="1:9" ht="26.1" customHeight="1" thickTop="1">
      <c r="A100" s="672" t="s">
        <v>75</v>
      </c>
      <c r="B100" s="672"/>
      <c r="C100" s="672"/>
      <c r="D100" s="672"/>
      <c r="E100" s="672"/>
      <c r="F100" s="672"/>
    </row>
    <row r="101" spans="1:9" ht="26.1" customHeight="1">
      <c r="A101" s="775" t="s">
        <v>17</v>
      </c>
      <c r="B101" s="776"/>
      <c r="C101" s="457">
        <f>SUM('ED CUMUL'!I2)</f>
        <v>0</v>
      </c>
      <c r="D101" s="665">
        <f>C101</f>
        <v>0</v>
      </c>
      <c r="E101" s="666"/>
      <c r="F101" s="666"/>
    </row>
    <row r="102" spans="1:9" ht="26.1" customHeight="1">
      <c r="A102" s="775" t="s">
        <v>18</v>
      </c>
      <c r="B102" s="776"/>
      <c r="C102" s="457">
        <f>SUM('ED CUMUL'!J6)</f>
        <v>0</v>
      </c>
      <c r="D102" s="458"/>
      <c r="E102" s="459"/>
      <c r="F102" s="459"/>
    </row>
    <row r="103" spans="1:9" ht="26.1" customHeight="1">
      <c r="A103" s="775" t="s">
        <v>19</v>
      </c>
      <c r="B103" s="776"/>
      <c r="C103" s="460">
        <f>SUM('ED CUMUL'!I6)</f>
        <v>0</v>
      </c>
      <c r="D103" s="665">
        <f>C102*C103</f>
        <v>0</v>
      </c>
      <c r="E103" s="666"/>
      <c r="F103" s="666"/>
      <c r="H103" s="401"/>
    </row>
    <row r="104" spans="1:9" ht="26.1" customHeight="1">
      <c r="A104" s="775" t="s">
        <v>20</v>
      </c>
      <c r="B104" s="776"/>
      <c r="C104" s="248"/>
      <c r="D104" s="458"/>
      <c r="E104" s="459"/>
      <c r="F104" s="459"/>
    </row>
    <row r="105" spans="1:9" ht="9" customHeight="1">
      <c r="A105" s="209"/>
      <c r="B105" s="209"/>
      <c r="C105" s="241"/>
      <c r="D105" s="458"/>
      <c r="E105" s="459"/>
      <c r="F105" s="459"/>
    </row>
    <row r="106" spans="1:9" ht="21.95" customHeight="1">
      <c r="A106" s="667" t="s">
        <v>21</v>
      </c>
      <c r="B106" s="667"/>
      <c r="C106" s="667"/>
      <c r="D106" s="666">
        <f>D101+D103</f>
        <v>0</v>
      </c>
      <c r="E106" s="666"/>
      <c r="F106" s="666"/>
    </row>
    <row r="107" spans="1:9" ht="21.95" customHeight="1">
      <c r="A107" s="594" t="s">
        <v>132</v>
      </c>
      <c r="B107" s="595"/>
      <c r="C107" s="595"/>
      <c r="D107" s="431">
        <f>SUM(D106)*0.25</f>
        <v>0</v>
      </c>
      <c r="E107" s="462" t="e">
        <f>SUM(E127/D106)</f>
        <v>#DIV/0!</v>
      </c>
      <c r="F107" s="4"/>
    </row>
    <row r="108" spans="1:9" ht="21.95" customHeight="1">
      <c r="A108" s="596" t="s">
        <v>140</v>
      </c>
      <c r="B108" s="597"/>
      <c r="C108" s="597"/>
      <c r="D108" s="430">
        <f>SUM(D107*0.6)</f>
        <v>0</v>
      </c>
      <c r="E108" s="463" t="e">
        <f>SUM(E126/E127)</f>
        <v>#DIV/0!</v>
      </c>
      <c r="F108" s="81"/>
      <c r="H108" s="27"/>
      <c r="I108" s="27"/>
    </row>
    <row r="109" spans="1:9" ht="21.95" customHeight="1">
      <c r="A109" s="252"/>
      <c r="B109" s="28"/>
      <c r="C109" s="28"/>
      <c r="D109" s="252"/>
      <c r="E109" s="631"/>
      <c r="F109" s="631"/>
      <c r="H109" s="26"/>
      <c r="I109" s="26"/>
    </row>
    <row r="110" spans="1:9" ht="18" customHeight="1">
      <c r="A110" s="252"/>
      <c r="B110" s="777" t="s">
        <v>158</v>
      </c>
      <c r="C110" s="777"/>
      <c r="D110" s="399"/>
      <c r="E110" s="398"/>
      <c r="F110" s="252"/>
    </row>
    <row r="111" spans="1:9" ht="18" customHeight="1">
      <c r="A111" s="187"/>
      <c r="B111" s="777"/>
      <c r="C111" s="777"/>
      <c r="D111" s="399"/>
      <c r="E111" s="187"/>
      <c r="F111" s="187"/>
    </row>
    <row r="112" spans="1:9" ht="18" customHeight="1">
      <c r="A112" s="187"/>
      <c r="B112" s="777"/>
      <c r="C112" s="777"/>
      <c r="D112" s="399"/>
      <c r="E112" s="187"/>
      <c r="F112" s="187"/>
    </row>
    <row r="113" spans="1:9" ht="18" customHeight="1">
      <c r="A113" s="187"/>
      <c r="B113" s="777"/>
      <c r="C113" s="777"/>
      <c r="D113" s="399"/>
      <c r="E113" s="187"/>
      <c r="F113" s="187"/>
    </row>
    <row r="114" spans="1:9" ht="18" customHeight="1">
      <c r="A114" s="187"/>
      <c r="B114" s="777"/>
      <c r="C114" s="777"/>
      <c r="D114" s="399"/>
      <c r="E114" s="187"/>
      <c r="F114" s="187"/>
    </row>
    <row r="115" spans="1:9" ht="1.5" customHeight="1">
      <c r="A115" s="148"/>
      <c r="B115" s="149"/>
      <c r="C115" s="786"/>
      <c r="D115" s="786"/>
      <c r="E115" s="149"/>
      <c r="F115" s="149"/>
    </row>
    <row r="116" spans="1:9" s="64" customFormat="1" ht="6" customHeight="1">
      <c r="A116" s="82"/>
      <c r="B116" s="79"/>
      <c r="C116" s="79"/>
      <c r="D116" s="79"/>
      <c r="E116" s="79"/>
      <c r="F116" s="79"/>
    </row>
    <row r="117" spans="1:9" ht="27" customHeight="1">
      <c r="A117" s="25" t="s">
        <v>44</v>
      </c>
      <c r="B117" s="25" t="s">
        <v>42</v>
      </c>
      <c r="C117" s="25" t="s">
        <v>43</v>
      </c>
      <c r="D117" s="25" t="s">
        <v>119</v>
      </c>
      <c r="E117" s="25" t="s">
        <v>46</v>
      </c>
      <c r="F117" s="84">
        <f>D106</f>
        <v>0</v>
      </c>
    </row>
    <row r="118" spans="1:9" ht="27" customHeight="1">
      <c r="A118" s="77" t="s">
        <v>118</v>
      </c>
      <c r="B118" s="503">
        <f>SUM('ED CUMUL'!B23)</f>
        <v>0</v>
      </c>
      <c r="C118" s="504">
        <f>SUM('ED CUMUL'!C23)</f>
        <v>0</v>
      </c>
      <c r="D118" s="505">
        <f>SUM('ED CUMUL'!D19:D28)</f>
        <v>0</v>
      </c>
      <c r="E118" s="506">
        <f>C118</f>
        <v>0</v>
      </c>
      <c r="F118" s="84">
        <f t="shared" ref="F118:F125" si="0">F117-D118</f>
        <v>0</v>
      </c>
      <c r="I118" s="23"/>
    </row>
    <row r="119" spans="1:9" ht="27" customHeight="1">
      <c r="A119" s="77" t="s">
        <v>116</v>
      </c>
      <c r="B119" s="503">
        <f>SUM('ED CUMUL'!B24)</f>
        <v>0</v>
      </c>
      <c r="C119" s="504">
        <f>SUM('ED CUMUL'!C24)</f>
        <v>0</v>
      </c>
      <c r="D119" s="505">
        <f>SUM('ED CUMUL'!E20)</f>
        <v>0</v>
      </c>
      <c r="E119" s="506">
        <f t="shared" ref="E119:E127" si="1">E118+C119</f>
        <v>0</v>
      </c>
      <c r="F119" s="84">
        <f t="shared" si="0"/>
        <v>0</v>
      </c>
      <c r="I119" s="23"/>
    </row>
    <row r="120" spans="1:9" ht="27" customHeight="1">
      <c r="A120" s="77" t="s">
        <v>22</v>
      </c>
      <c r="B120" s="503">
        <f>SUM('ED CUMUL'!B25)</f>
        <v>0</v>
      </c>
      <c r="C120" s="504">
        <f>SUM('ED CUMUL'!C25)</f>
        <v>0</v>
      </c>
      <c r="D120" s="505">
        <f>SUM('ED CUMUL'!E21)</f>
        <v>0</v>
      </c>
      <c r="E120" s="506">
        <f t="shared" si="1"/>
        <v>0</v>
      </c>
      <c r="F120" s="84">
        <f t="shared" si="0"/>
        <v>0</v>
      </c>
      <c r="I120" s="23"/>
    </row>
    <row r="121" spans="1:9" ht="27" customHeight="1">
      <c r="A121" s="77" t="s">
        <v>23</v>
      </c>
      <c r="B121" s="503">
        <f>SUM('ED CUMUL'!B26)</f>
        <v>0</v>
      </c>
      <c r="C121" s="504">
        <f>SUM('ED CUMUL'!C26)</f>
        <v>0</v>
      </c>
      <c r="D121" s="505">
        <f>SUM('ED CUMUL'!E22)</f>
        <v>0</v>
      </c>
      <c r="E121" s="506">
        <f t="shared" si="1"/>
        <v>0</v>
      </c>
      <c r="F121" s="84">
        <f t="shared" si="0"/>
        <v>0</v>
      </c>
      <c r="I121" s="23"/>
    </row>
    <row r="122" spans="1:9" ht="27" customHeight="1">
      <c r="A122" s="77" t="s">
        <v>24</v>
      </c>
      <c r="B122" s="503">
        <f>SUM('ED CUMUL'!B27)</f>
        <v>0</v>
      </c>
      <c r="C122" s="504">
        <f>SUM('ED CUMUL'!C27)</f>
        <v>0</v>
      </c>
      <c r="D122" s="505">
        <f>SUM('ED CUMUL'!E23)</f>
        <v>0</v>
      </c>
      <c r="E122" s="506">
        <f t="shared" si="1"/>
        <v>0</v>
      </c>
      <c r="F122" s="84">
        <f t="shared" si="0"/>
        <v>0</v>
      </c>
      <c r="I122" s="23"/>
    </row>
    <row r="123" spans="1:9" ht="27" customHeight="1">
      <c r="A123" s="77" t="s">
        <v>25</v>
      </c>
      <c r="B123" s="503">
        <f>SUM('ED CUMUL'!B28)</f>
        <v>0</v>
      </c>
      <c r="C123" s="504">
        <f>SUM('ED CUMUL'!C28)</f>
        <v>0</v>
      </c>
      <c r="D123" s="505">
        <f>SUM('ED CUMUL'!E24)</f>
        <v>0</v>
      </c>
      <c r="E123" s="506">
        <f t="shared" si="1"/>
        <v>0</v>
      </c>
      <c r="F123" s="84">
        <f t="shared" si="0"/>
        <v>0</v>
      </c>
      <c r="I123" s="23"/>
    </row>
    <row r="124" spans="1:9" ht="27" customHeight="1">
      <c r="A124" s="77" t="s">
        <v>26</v>
      </c>
      <c r="B124" s="503">
        <f>SUM('ED CUMUL'!B29)</f>
        <v>8</v>
      </c>
      <c r="C124" s="504">
        <f>SUM('ED CUMUL'!C29)</f>
        <v>0</v>
      </c>
      <c r="D124" s="505">
        <f>SUM('ED CUMUL'!E25)</f>
        <v>0</v>
      </c>
      <c r="E124" s="506">
        <f t="shared" si="1"/>
        <v>0</v>
      </c>
      <c r="F124" s="84">
        <f t="shared" si="0"/>
        <v>0</v>
      </c>
      <c r="G124" s="26"/>
      <c r="I124" s="23"/>
    </row>
    <row r="125" spans="1:9" ht="27" customHeight="1">
      <c r="A125" s="77" t="s">
        <v>84</v>
      </c>
      <c r="B125" s="503">
        <f>SUM('ED CUMUL'!B30)</f>
        <v>4</v>
      </c>
      <c r="C125" s="504">
        <f>SUM('ED CUMUL'!C30)</f>
        <v>0</v>
      </c>
      <c r="D125" s="505">
        <f>SUM('ED CUMUL'!E26)</f>
        <v>0</v>
      </c>
      <c r="E125" s="506">
        <f t="shared" si="1"/>
        <v>0</v>
      </c>
      <c r="F125" s="84">
        <f t="shared" si="0"/>
        <v>0</v>
      </c>
      <c r="I125" s="23"/>
    </row>
    <row r="126" spans="1:9" ht="27" customHeight="1">
      <c r="A126" s="77" t="s">
        <v>72</v>
      </c>
      <c r="B126" s="503">
        <f>SUM('ED CUMUL'!B31)</f>
        <v>2</v>
      </c>
      <c r="C126" s="504">
        <f>SUM('ED CUMUL'!C31)</f>
        <v>0</v>
      </c>
      <c r="D126" s="505">
        <f>SUM('ED CUMUL'!E27)</f>
        <v>0</v>
      </c>
      <c r="E126" s="506">
        <f>E125+C126</f>
        <v>0</v>
      </c>
      <c r="F126" s="407"/>
      <c r="G126" s="26"/>
      <c r="I126" s="23"/>
    </row>
    <row r="127" spans="1:9" ht="27" customHeight="1">
      <c r="A127" s="77" t="s">
        <v>85</v>
      </c>
      <c r="B127" s="503">
        <f>SUM('ED CUMUL'!B32)</f>
        <v>1</v>
      </c>
      <c r="C127" s="504">
        <f>SUM('ED CUMUL'!C32)</f>
        <v>0</v>
      </c>
      <c r="D127" s="505">
        <f>F126</f>
        <v>0</v>
      </c>
      <c r="E127" s="506">
        <f t="shared" si="1"/>
        <v>0</v>
      </c>
      <c r="F127" s="407"/>
      <c r="G127" s="26"/>
      <c r="I127" s="23"/>
    </row>
    <row r="128" spans="1:9" ht="6.75" customHeight="1">
      <c r="A128" s="773" t="s">
        <v>69</v>
      </c>
      <c r="B128" s="774"/>
      <c r="C128" s="147" t="e">
        <f>C126/B129</f>
        <v>#DIV/0!</v>
      </c>
      <c r="D128" s="11"/>
      <c r="E128" s="78"/>
      <c r="F128" s="408"/>
      <c r="I128" s="23"/>
    </row>
    <row r="129" spans="1:9" ht="27" customHeight="1">
      <c r="A129" s="78">
        <v>4</v>
      </c>
      <c r="B129" s="146"/>
      <c r="C129" s="78">
        <f>IF(B20&lt;&gt;"",12,IF(B21&lt;&gt;"",8,IF(B22&lt;&gt;"",4,0)))</f>
        <v>12</v>
      </c>
      <c r="D129" s="244"/>
      <c r="E129" s="275"/>
      <c r="F129" s="65"/>
    </row>
    <row r="130" spans="1:9" ht="24.95" customHeight="1">
      <c r="A130" s="645">
        <f>C12</f>
        <v>0</v>
      </c>
      <c r="B130" s="645"/>
      <c r="C130" s="645"/>
      <c r="D130" s="646"/>
      <c r="E130" s="507" t="s">
        <v>1</v>
      </c>
      <c r="F130" s="508">
        <f>SUM('ED CUMUL'!C3:E6)</f>
        <v>0</v>
      </c>
      <c r="G130" s="275"/>
    </row>
    <row r="131" spans="1:9" ht="24.95" customHeight="1">
      <c r="A131" s="234"/>
      <c r="B131" s="249" t="s">
        <v>103</v>
      </c>
      <c r="C131" s="641" t="str">
        <f>IF(B20="X","TRIPLETTES : 3 chèques de : ",IF(B21="X","DOUBLETTES : 2 chèques de : ",IF(B22="X","TETE A TETE : 1 chèque de : ","")))</f>
        <v xml:space="preserve">TRIPLETTES : 3 chèques de : </v>
      </c>
      <c r="D131" s="642"/>
      <c r="E131" s="643">
        <f>SUM('ED CUMUL'!D37)</f>
        <v>0</v>
      </c>
      <c r="F131" s="644"/>
      <c r="G131" s="275"/>
    </row>
    <row r="132" spans="1:9" ht="24.95" customHeight="1">
      <c r="A132" s="235"/>
      <c r="B132" s="360" t="s">
        <v>104</v>
      </c>
      <c r="C132" s="641" t="str">
        <f>IF(B20="X","TRIPLETTES : 3 chèques de : ",IF(B21="X","DOUBLETTES : 2 chèques de : ",IF(B22="X","TETE A TETE : 1 chèque de : ","")))</f>
        <v xml:space="preserve">TRIPLETTES : 3 chèques de : </v>
      </c>
      <c r="D132" s="642"/>
      <c r="E132" s="643">
        <f>SUM('ED CUMUL'!D38)</f>
        <v>0</v>
      </c>
      <c r="F132" s="644"/>
      <c r="G132" s="275"/>
    </row>
    <row r="133" spans="1:9" ht="24.95" customHeight="1">
      <c r="A133" s="647" t="s">
        <v>16</v>
      </c>
      <c r="B133" s="647"/>
      <c r="C133" s="647"/>
      <c r="D133" s="647"/>
      <c r="E133" s="647"/>
      <c r="F133" s="647"/>
      <c r="G133" s="275"/>
    </row>
    <row r="134" spans="1:9" ht="6" customHeight="1" thickBot="1">
      <c r="A134" s="10"/>
      <c r="B134" s="10"/>
      <c r="C134" s="10"/>
      <c r="D134" s="10"/>
      <c r="E134" s="10"/>
      <c r="F134" s="10"/>
      <c r="G134" s="275"/>
    </row>
    <row r="135" spans="1:9" ht="20.45" customHeight="1" thickTop="1">
      <c r="A135" s="259" t="s">
        <v>1</v>
      </c>
      <c r="B135" s="2" t="s">
        <v>2</v>
      </c>
      <c r="C135" s="648" t="s">
        <v>3</v>
      </c>
      <c r="D135" s="259" t="s">
        <v>1</v>
      </c>
      <c r="E135" s="650" t="s">
        <v>47</v>
      </c>
      <c r="F135" s="652" t="s">
        <v>30</v>
      </c>
      <c r="G135" s="275"/>
    </row>
    <row r="136" spans="1:9" ht="20.45" customHeight="1" thickBot="1">
      <c r="A136" s="260" t="s">
        <v>5</v>
      </c>
      <c r="B136" s="3"/>
      <c r="C136" s="649"/>
      <c r="D136" s="260" t="s">
        <v>7</v>
      </c>
      <c r="E136" s="651"/>
      <c r="F136" s="653"/>
      <c r="G136" s="275"/>
    </row>
    <row r="137" spans="1:9" ht="20.45" customHeight="1" thickTop="1" thickBot="1">
      <c r="A137" s="509">
        <f>IF('ED CUMUL'!F12=3,A97,A97)</f>
        <v>0</v>
      </c>
      <c r="B137" s="510">
        <f>IF('ED CUMUL'!F12=3,B97,B97)</f>
        <v>0</v>
      </c>
      <c r="C137" s="510">
        <f>IF('ED CUMUL'!F12=3,C97,C97)</f>
        <v>0</v>
      </c>
      <c r="D137" s="511">
        <f>IF('ED CUMUL'!F12=3,D97,D97)</f>
        <v>0</v>
      </c>
      <c r="E137" s="512">
        <f>IF('ED CUMUL'!F12=3,E131,E131)</f>
        <v>0</v>
      </c>
      <c r="F137" s="231"/>
      <c r="I137" s="24"/>
    </row>
    <row r="138" spans="1:9" ht="20.45" customHeight="1" thickTop="1" thickBot="1">
      <c r="A138" s="513">
        <f>IF('ED CUMUL'!F12&lt;&gt;1,A98,"")</f>
        <v>0</v>
      </c>
      <c r="B138" s="514">
        <f>IF('ED CUMUL'!F12&lt;&gt;1,B98,"")</f>
        <v>0</v>
      </c>
      <c r="C138" s="514">
        <f>IF('ED CUMUL'!F12&lt;&gt;1,C98,"")</f>
        <v>0</v>
      </c>
      <c r="D138" s="515">
        <f>IF('ED CUMUL'!F12&lt;&gt;1,D98,"")</f>
        <v>0</v>
      </c>
      <c r="E138" s="512">
        <f>IF('ED CUMUL'!F12&lt;&gt;1,E131,"")</f>
        <v>0</v>
      </c>
      <c r="F138" s="233"/>
      <c r="I138" s="24"/>
    </row>
    <row r="139" spans="1:9" ht="20.45" customHeight="1" thickTop="1" thickBot="1">
      <c r="A139" s="516">
        <f>IF('ED CUMUL'!F12=3,A99,"")</f>
        <v>0</v>
      </c>
      <c r="B139" s="514">
        <f>IF('ED CUMUL'!F12=3,B99,"")</f>
        <v>0</v>
      </c>
      <c r="C139" s="514">
        <f>IF('ED CUMUL'!F12=3,C99,"")</f>
        <v>0</v>
      </c>
      <c r="D139" s="515">
        <f>IF('ED CUMUL'!F12=3,D99,"")</f>
        <v>0</v>
      </c>
      <c r="E139" s="512">
        <f>IF('ED CUMUL'!F12=3,E131,"")</f>
        <v>0</v>
      </c>
      <c r="F139" s="233"/>
      <c r="I139" s="24"/>
    </row>
    <row r="140" spans="1:9" ht="20.45" customHeight="1" thickTop="1" thickBot="1">
      <c r="A140" s="517">
        <f>IF('ED CUMUL'!F12=3,A93,A93)</f>
        <v>0</v>
      </c>
      <c r="B140" s="518">
        <f>IF('ED CUMUL'!F12=3,B93,B93)</f>
        <v>0</v>
      </c>
      <c r="C140" s="514">
        <f>IF('ED CUMUL'!F12=3,C93,C93)</f>
        <v>0</v>
      </c>
      <c r="D140" s="519">
        <f>IF('ED CUMUL'!F12=3,D93,D93)</f>
        <v>0</v>
      </c>
      <c r="E140" s="512">
        <f>IF('ED CUMUL'!F12=3,E132,E132)</f>
        <v>0</v>
      </c>
      <c r="F140" s="233"/>
      <c r="I140" s="24"/>
    </row>
    <row r="141" spans="1:9" ht="20.45" customHeight="1" thickTop="1" thickBot="1">
      <c r="A141" s="513">
        <f>IF('ED CUMUL'!F12&lt;&gt;1,A94,"")</f>
        <v>0</v>
      </c>
      <c r="B141" s="514">
        <f>IF('ED CUMUL'!F12&lt;&gt;1,B94,"")</f>
        <v>0</v>
      </c>
      <c r="C141" s="514">
        <f>IF('ED CUMUL'!F12&lt;&gt;1,C94,"")</f>
        <v>0</v>
      </c>
      <c r="D141" s="515">
        <f>IF('ED CUMUL'!F12&lt;&gt;1,D94,"")</f>
        <v>0</v>
      </c>
      <c r="E141" s="512">
        <f>IF('ED CUMUL'!F12&lt;&gt;1,E132,"")</f>
        <v>0</v>
      </c>
      <c r="F141" s="233"/>
      <c r="I141" s="24"/>
    </row>
    <row r="142" spans="1:9" ht="20.45" customHeight="1" thickTop="1" thickBot="1">
      <c r="A142" s="520">
        <f>IF('ED CUMUL'!F12=3,A95,"")</f>
        <v>0</v>
      </c>
      <c r="B142" s="521">
        <f>IF('ED CUMUL'!F12=3,B95,"")</f>
        <v>0</v>
      </c>
      <c r="C142" s="521">
        <f>IF('ED CUMUL'!F12=3,C95,"")</f>
        <v>0</v>
      </c>
      <c r="D142" s="522">
        <f>IF('ED CUMUL'!F12=3,D95,"")</f>
        <v>0</v>
      </c>
      <c r="E142" s="512">
        <f>IF('ED CUMUL'!F12=3,E132,"")</f>
        <v>0</v>
      </c>
      <c r="F142" s="232"/>
      <c r="I142" s="24"/>
    </row>
    <row r="143" spans="1:9" ht="20.45" customHeight="1" thickTop="1">
      <c r="A143" s="647" t="s">
        <v>31</v>
      </c>
      <c r="B143" s="647"/>
      <c r="C143" s="647"/>
      <c r="D143" s="647"/>
      <c r="E143" s="647"/>
      <c r="F143" s="647"/>
    </row>
    <row r="144" spans="1:9" ht="20.45" customHeight="1">
      <c r="A144" s="275"/>
      <c r="B144" s="523">
        <f>IF('ED CUMUL'!F12=3,B97,B97)</f>
        <v>0</v>
      </c>
      <c r="C144" s="481" t="str">
        <f>IF(B144=0,"",B144)</f>
        <v/>
      </c>
      <c r="D144" s="654" t="s">
        <v>45</v>
      </c>
      <c r="E144" s="655"/>
      <c r="F144" s="656"/>
    </row>
    <row r="145" spans="1:7" ht="20.45" customHeight="1">
      <c r="B145" s="523">
        <f>IF('ED CUMUL'!F12=3,B98,B98)</f>
        <v>0</v>
      </c>
      <c r="C145" s="481" t="str">
        <f t="shared" ref="C145:C149" si="2">IF(B145=0,"",B145)</f>
        <v/>
      </c>
      <c r="D145" s="657"/>
      <c r="E145" s="658"/>
      <c r="F145" s="659"/>
    </row>
    <row r="146" spans="1:7" ht="20.45" customHeight="1">
      <c r="B146" s="523">
        <f>IF('ED CUMUL'!F12=3,B99,B99)</f>
        <v>0</v>
      </c>
      <c r="C146" s="481" t="str">
        <f t="shared" si="2"/>
        <v/>
      </c>
      <c r="D146" s="660"/>
      <c r="E146" s="661"/>
      <c r="F146" s="662"/>
    </row>
    <row r="147" spans="1:7" ht="20.45" customHeight="1">
      <c r="B147" s="523">
        <f>IF('ED CUMUL'!F12=3,B100,B100)</f>
        <v>0</v>
      </c>
      <c r="C147" s="481" t="str">
        <f t="shared" si="2"/>
        <v/>
      </c>
      <c r="D147" s="625"/>
      <c r="E147" s="625"/>
      <c r="F147" s="625"/>
    </row>
    <row r="148" spans="1:7" ht="20.45" customHeight="1">
      <c r="B148" s="523">
        <f>IF('ED CUMUL'!F12=3,B101,B101)</f>
        <v>0</v>
      </c>
      <c r="C148" s="481" t="str">
        <f t="shared" si="2"/>
        <v/>
      </c>
      <c r="D148" s="625"/>
      <c r="E148" s="625"/>
      <c r="F148" s="625"/>
    </row>
    <row r="149" spans="1:7" ht="20.45" customHeight="1">
      <c r="B149" s="523">
        <f>IF('ED CUMUL'!F12=3,B102,B102)</f>
        <v>0</v>
      </c>
      <c r="C149" s="481" t="str">
        <f t="shared" si="2"/>
        <v/>
      </c>
      <c r="D149" s="625"/>
      <c r="E149" s="625"/>
      <c r="F149" s="625"/>
    </row>
    <row r="150" spans="1:7" ht="9" customHeight="1">
      <c r="B150" s="9"/>
      <c r="D150" s="625"/>
      <c r="E150" s="625"/>
      <c r="F150" s="625"/>
    </row>
    <row r="151" spans="1:7" ht="18" customHeight="1">
      <c r="A151" s="626" t="s">
        <v>32</v>
      </c>
      <c r="B151" s="626"/>
      <c r="C151" s="482">
        <f>SUM(E137:E142)</f>
        <v>0</v>
      </c>
      <c r="D151" s="9"/>
    </row>
    <row r="152" spans="1:7" ht="6" customHeight="1">
      <c r="B152" s="9"/>
      <c r="D152" s="9"/>
    </row>
    <row r="153" spans="1:7" ht="18" customHeight="1">
      <c r="A153" s="6" t="s">
        <v>33</v>
      </c>
      <c r="B153" s="627" t="str">
        <f>E12</f>
        <v/>
      </c>
      <c r="C153" s="628"/>
      <c r="D153" s="8" t="s">
        <v>34</v>
      </c>
      <c r="E153" s="629"/>
      <c r="F153" s="628"/>
    </row>
    <row r="154" spans="1:7" ht="6" customHeight="1">
      <c r="A154" s="275"/>
      <c r="B154" s="275"/>
      <c r="C154" s="275"/>
      <c r="D154" s="275"/>
      <c r="E154" s="275"/>
      <c r="F154" s="275"/>
      <c r="G154" s="275"/>
    </row>
    <row r="155" spans="1:7" ht="18" customHeight="1">
      <c r="A155" s="624" t="s">
        <v>35</v>
      </c>
      <c r="B155" s="624"/>
      <c r="C155" s="483" t="str">
        <f>C17</f>
        <v/>
      </c>
      <c r="D155" s="7"/>
      <c r="E155" s="630"/>
      <c r="F155" s="630"/>
      <c r="G155" s="275"/>
    </row>
    <row r="156" spans="1:7" ht="6" customHeight="1">
      <c r="A156" s="255"/>
      <c r="B156" s="255"/>
      <c r="C156" s="484"/>
      <c r="D156" s="287"/>
      <c r="E156" s="257"/>
      <c r="F156" s="257"/>
      <c r="G156" s="275"/>
    </row>
    <row r="157" spans="1:7" ht="18" customHeight="1">
      <c r="A157" s="624" t="s">
        <v>36</v>
      </c>
      <c r="B157" s="624"/>
      <c r="C157" s="485" t="str">
        <f>C42</f>
        <v/>
      </c>
      <c r="D157" s="275"/>
      <c r="E157" s="275"/>
      <c r="F157" s="275"/>
      <c r="G157" s="275"/>
    </row>
    <row r="158" spans="1:7" ht="6.75" customHeight="1">
      <c r="A158" s="624"/>
      <c r="B158" s="624"/>
      <c r="C158" s="17"/>
      <c r="D158" s="275"/>
      <c r="E158" s="275"/>
      <c r="F158" s="275"/>
      <c r="G158" s="275"/>
    </row>
    <row r="159" spans="1:7" ht="18" customHeight="1">
      <c r="A159" s="618" t="s">
        <v>123</v>
      </c>
      <c r="B159" s="618"/>
      <c r="C159" s="618"/>
      <c r="D159" s="618"/>
      <c r="E159" s="618"/>
      <c r="F159" s="618"/>
      <c r="G159" s="275"/>
    </row>
    <row r="160" spans="1:7" ht="18" customHeight="1">
      <c r="A160" s="618"/>
      <c r="B160" s="618"/>
      <c r="C160" s="618"/>
      <c r="D160" s="618"/>
      <c r="E160" s="618"/>
      <c r="F160" s="618"/>
      <c r="G160" s="275"/>
    </row>
    <row r="161" spans="1:7" ht="18" customHeight="1">
      <c r="A161" s="618" t="s">
        <v>81</v>
      </c>
      <c r="B161" s="618"/>
      <c r="C161" s="618"/>
      <c r="D161" s="618"/>
      <c r="E161" s="618"/>
      <c r="F161" s="618"/>
      <c r="G161" s="275"/>
    </row>
    <row r="162" spans="1:7" ht="18" customHeight="1">
      <c r="A162" s="618" t="s">
        <v>83</v>
      </c>
      <c r="B162" s="618"/>
      <c r="C162" s="618"/>
      <c r="D162" s="618"/>
      <c r="E162" s="618"/>
      <c r="F162" s="618"/>
      <c r="G162" s="275"/>
    </row>
    <row r="163" spans="1:7" ht="18" customHeight="1">
      <c r="A163" s="618" t="s">
        <v>59</v>
      </c>
      <c r="B163" s="618"/>
      <c r="C163" s="618"/>
      <c r="D163" s="618"/>
      <c r="E163" s="618"/>
      <c r="F163" s="618"/>
      <c r="G163" s="275"/>
    </row>
    <row r="164" spans="1:7" ht="18" customHeight="1">
      <c r="A164" s="618" t="s">
        <v>60</v>
      </c>
      <c r="B164" s="618"/>
      <c r="C164" s="618"/>
      <c r="D164" s="618"/>
      <c r="E164" s="618"/>
      <c r="F164" s="618"/>
      <c r="G164" s="275"/>
    </row>
    <row r="165" spans="1:7" ht="2.25" customHeight="1">
      <c r="A165" s="252"/>
      <c r="B165" s="252"/>
      <c r="C165" s="252"/>
      <c r="D165" s="619"/>
      <c r="E165" s="620"/>
      <c r="F165" s="620"/>
    </row>
    <row r="166" spans="1:7" ht="1.5" customHeight="1">
      <c r="A166" s="252"/>
      <c r="B166" s="252"/>
      <c r="C166" s="252"/>
      <c r="D166" s="253"/>
      <c r="E166" s="254"/>
      <c r="F166" s="254"/>
    </row>
    <row r="167" spans="1:7" ht="32.25" customHeight="1" thickBot="1">
      <c r="A167" s="621" t="s">
        <v>71</v>
      </c>
      <c r="B167" s="621"/>
      <c r="C167" s="621"/>
      <c r="D167" s="621"/>
      <c r="E167" s="621"/>
      <c r="F167" s="621"/>
    </row>
    <row r="168" spans="1:7" ht="21.75" customHeight="1">
      <c r="A168" s="622"/>
      <c r="B168" s="622"/>
      <c r="C168" s="622"/>
      <c r="D168" s="622"/>
      <c r="E168" s="622"/>
      <c r="F168" s="622"/>
    </row>
    <row r="169" spans="1:7" ht="18" customHeight="1">
      <c r="A169" s="623"/>
      <c r="B169" s="623"/>
      <c r="C169" s="623"/>
      <c r="D169" s="623"/>
      <c r="E169" s="623"/>
      <c r="F169" s="623"/>
    </row>
    <row r="170" spans="1:7" ht="18.75" customHeight="1">
      <c r="A170" s="615"/>
      <c r="B170" s="615"/>
      <c r="C170" s="189"/>
      <c r="D170" s="190"/>
      <c r="E170" s="190"/>
      <c r="F170" s="190"/>
    </row>
    <row r="171" spans="1:7" ht="18" customHeight="1">
      <c r="A171" s="615"/>
      <c r="B171" s="615"/>
      <c r="C171" s="189"/>
      <c r="D171" s="190"/>
      <c r="E171" s="190"/>
      <c r="F171" s="190"/>
    </row>
    <row r="172" spans="1:7" ht="18" customHeight="1">
      <c r="A172" s="615"/>
      <c r="B172" s="615"/>
      <c r="C172" s="189"/>
      <c r="D172" s="190"/>
      <c r="E172" s="190"/>
      <c r="F172" s="190"/>
    </row>
    <row r="173" spans="1:7" ht="18" customHeight="1">
      <c r="A173" s="615"/>
      <c r="B173" s="615"/>
      <c r="C173" s="189"/>
      <c r="D173" s="190"/>
      <c r="E173" s="190"/>
      <c r="F173" s="190"/>
    </row>
    <row r="174" spans="1:7" ht="18" customHeight="1">
      <c r="A174" s="617"/>
      <c r="B174" s="617"/>
      <c r="C174" s="189"/>
      <c r="D174" s="190"/>
      <c r="E174" s="190"/>
      <c r="F174" s="190"/>
    </row>
    <row r="175" spans="1:7" ht="18" customHeight="1">
      <c r="A175" s="615"/>
      <c r="B175" s="615"/>
      <c r="C175" s="189"/>
      <c r="D175" s="190"/>
      <c r="E175" s="190"/>
      <c r="F175" s="190"/>
    </row>
    <row r="176" spans="1:7" ht="18" customHeight="1">
      <c r="A176" s="615"/>
      <c r="B176" s="615"/>
      <c r="C176" s="189"/>
      <c r="D176" s="190"/>
      <c r="E176" s="190"/>
      <c r="F176" s="190"/>
    </row>
    <row r="177" spans="1:6" ht="18" customHeight="1">
      <c r="A177" s="615"/>
      <c r="B177" s="615"/>
      <c r="C177" s="189"/>
      <c r="D177" s="190"/>
      <c r="E177" s="190"/>
      <c r="F177" s="190"/>
    </row>
    <row r="178" spans="1:6" ht="18" customHeight="1">
      <c r="A178" s="615"/>
      <c r="B178" s="615"/>
      <c r="C178" s="189"/>
      <c r="D178" s="190"/>
      <c r="E178" s="190"/>
      <c r="F178" s="190"/>
    </row>
    <row r="179" spans="1:6" ht="18" customHeight="1">
      <c r="A179" s="616"/>
      <c r="B179" s="616"/>
      <c r="C179" s="189"/>
      <c r="D179" s="190"/>
      <c r="E179" s="190"/>
      <c r="F179" s="190"/>
    </row>
    <row r="180" spans="1:6" ht="18" customHeight="1">
      <c r="A180" s="605"/>
      <c r="B180" s="605"/>
      <c r="C180" s="191"/>
      <c r="D180" s="190"/>
      <c r="E180" s="190"/>
      <c r="F180" s="190"/>
    </row>
    <row r="181" spans="1:6" ht="18" customHeight="1">
      <c r="A181" s="605"/>
      <c r="B181" s="605"/>
      <c r="C181" s="191"/>
      <c r="D181" s="190"/>
      <c r="E181" s="190"/>
      <c r="F181" s="190"/>
    </row>
    <row r="182" spans="1:6" ht="18" customHeight="1">
      <c r="A182" s="605"/>
      <c r="B182" s="605"/>
      <c r="C182" s="191"/>
      <c r="D182" s="190"/>
      <c r="E182" s="190"/>
      <c r="F182" s="190"/>
    </row>
    <row r="183" spans="1:6" ht="7.5" customHeight="1" thickBot="1">
      <c r="A183" s="190"/>
      <c r="B183" s="190"/>
      <c r="C183" s="190"/>
      <c r="D183" s="190"/>
      <c r="E183" s="190"/>
      <c r="F183" s="190"/>
    </row>
    <row r="184" spans="1:6" ht="22.5" customHeight="1" thickBot="1">
      <c r="A184" s="606"/>
      <c r="B184" s="607"/>
      <c r="C184" s="607"/>
      <c r="D184" s="607"/>
      <c r="E184" s="607"/>
      <c r="F184" s="608"/>
    </row>
    <row r="185" spans="1:6" ht="18" customHeight="1">
      <c r="A185" s="785"/>
      <c r="B185" s="785"/>
      <c r="C185" s="785"/>
      <c r="D185" s="785"/>
      <c r="E185" s="785"/>
      <c r="F185" s="785"/>
    </row>
    <row r="186" spans="1:6" ht="20.25" customHeight="1">
      <c r="A186" s="186"/>
      <c r="B186" s="186"/>
      <c r="C186" s="186"/>
      <c r="D186" s="186"/>
      <c r="E186" s="186"/>
      <c r="F186" s="186"/>
    </row>
    <row r="187" spans="1:6" ht="18" customHeight="1" thickBot="1">
      <c r="A187" s="787" t="s">
        <v>55</v>
      </c>
      <c r="B187" s="787"/>
      <c r="C187" s="787"/>
      <c r="D187" s="787"/>
      <c r="E187" s="787"/>
      <c r="F187" s="787"/>
    </row>
    <row r="188" spans="1:6" ht="18" customHeight="1" thickTop="1">
      <c r="A188" s="12" t="s">
        <v>1</v>
      </c>
      <c r="B188" s="250" t="s">
        <v>2</v>
      </c>
      <c r="C188" s="780" t="s">
        <v>3</v>
      </c>
      <c r="D188" s="250" t="s">
        <v>1</v>
      </c>
      <c r="E188" s="778" t="s">
        <v>49</v>
      </c>
      <c r="F188" s="778" t="s">
        <v>50</v>
      </c>
    </row>
    <row r="189" spans="1:6" ht="18" customHeight="1" thickBot="1">
      <c r="A189" s="13" t="s">
        <v>5</v>
      </c>
      <c r="B189" s="251" t="s">
        <v>6</v>
      </c>
      <c r="C189" s="781"/>
      <c r="D189" s="251" t="s">
        <v>7</v>
      </c>
      <c r="E189" s="779"/>
      <c r="F189" s="779"/>
    </row>
    <row r="190" spans="1:6" ht="8.25" customHeight="1" thickTop="1" thickBot="1">
      <c r="A190" s="782"/>
      <c r="B190" s="783"/>
      <c r="C190" s="783"/>
      <c r="D190" s="783"/>
      <c r="E190" s="783"/>
      <c r="F190" s="784"/>
    </row>
    <row r="191" spans="1:6" ht="17.100000000000001" customHeight="1" thickTop="1">
      <c r="A191" s="85"/>
      <c r="B191" s="86"/>
      <c r="C191" s="86"/>
      <c r="D191" s="87"/>
      <c r="E191" s="599"/>
      <c r="F191" s="192"/>
    </row>
    <row r="192" spans="1:6" ht="17.100000000000001" customHeight="1">
      <c r="A192" s="88"/>
      <c r="B192" s="89"/>
      <c r="C192" s="89"/>
      <c r="D192" s="90"/>
      <c r="E192" s="600"/>
      <c r="F192" s="193"/>
    </row>
    <row r="193" spans="1:6" ht="17.100000000000001" customHeight="1" thickBot="1">
      <c r="A193" s="91"/>
      <c r="B193" s="92"/>
      <c r="C193" s="92"/>
      <c r="D193" s="93"/>
      <c r="E193" s="601"/>
      <c r="F193" s="194"/>
    </row>
    <row r="194" spans="1:6" ht="17.100000000000001" customHeight="1" thickTop="1">
      <c r="A194" s="94"/>
      <c r="B194" s="95"/>
      <c r="C194" s="95"/>
      <c r="D194" s="96"/>
      <c r="E194" s="600"/>
      <c r="F194" s="195"/>
    </row>
    <row r="195" spans="1:6" ht="17.100000000000001" customHeight="1">
      <c r="A195" s="97"/>
      <c r="B195" s="98"/>
      <c r="C195" s="98"/>
      <c r="D195" s="99"/>
      <c r="E195" s="600"/>
      <c r="F195" s="196"/>
    </row>
    <row r="196" spans="1:6" ht="17.100000000000001" customHeight="1" thickBot="1">
      <c r="A196" s="100"/>
      <c r="B196" s="101"/>
      <c r="C196" s="101"/>
      <c r="D196" s="102"/>
      <c r="E196" s="601"/>
      <c r="F196" s="197"/>
    </row>
    <row r="197" spans="1:6" ht="17.100000000000001" customHeight="1" thickTop="1">
      <c r="A197" s="85"/>
      <c r="B197" s="86"/>
      <c r="C197" s="86"/>
      <c r="D197" s="103"/>
      <c r="E197" s="600"/>
      <c r="F197" s="192"/>
    </row>
    <row r="198" spans="1:6" ht="17.100000000000001" customHeight="1">
      <c r="A198" s="88"/>
      <c r="B198" s="89"/>
      <c r="C198" s="89"/>
      <c r="D198" s="90"/>
      <c r="E198" s="600"/>
      <c r="F198" s="193"/>
    </row>
    <row r="199" spans="1:6" ht="17.100000000000001" customHeight="1" thickBot="1">
      <c r="A199" s="91"/>
      <c r="B199" s="92"/>
      <c r="C199" s="92"/>
      <c r="D199" s="104"/>
      <c r="E199" s="601"/>
      <c r="F199" s="194"/>
    </row>
    <row r="200" spans="1:6" ht="17.100000000000001" customHeight="1" thickTop="1">
      <c r="A200" s="105"/>
      <c r="B200" s="106"/>
      <c r="C200" s="106"/>
      <c r="D200" s="107"/>
      <c r="E200" s="600"/>
      <c r="F200" s="198"/>
    </row>
    <row r="201" spans="1:6" ht="17.100000000000001" customHeight="1">
      <c r="A201" s="108"/>
      <c r="B201" s="109"/>
      <c r="C201" s="109"/>
      <c r="D201" s="110"/>
      <c r="E201" s="600"/>
      <c r="F201" s="199"/>
    </row>
    <row r="202" spans="1:6" ht="17.100000000000001" customHeight="1" thickBot="1">
      <c r="A202" s="111"/>
      <c r="B202" s="112"/>
      <c r="C202" s="112"/>
      <c r="D202" s="113"/>
      <c r="E202" s="601"/>
      <c r="F202" s="200"/>
    </row>
    <row r="203" spans="1:6" ht="17.100000000000001" customHeight="1" thickTop="1">
      <c r="A203" s="85"/>
      <c r="B203" s="86"/>
      <c r="C203" s="86"/>
      <c r="D203" s="87"/>
      <c r="E203" s="599"/>
      <c r="F203" s="192"/>
    </row>
    <row r="204" spans="1:6" ht="17.100000000000001" customHeight="1">
      <c r="A204" s="88"/>
      <c r="B204" s="89"/>
      <c r="C204" s="89"/>
      <c r="D204" s="90"/>
      <c r="E204" s="600"/>
      <c r="F204" s="193"/>
    </row>
    <row r="205" spans="1:6" ht="17.100000000000001" customHeight="1" thickBot="1">
      <c r="A205" s="91"/>
      <c r="B205" s="92"/>
      <c r="C205" s="92"/>
      <c r="D205" s="93"/>
      <c r="E205" s="601"/>
      <c r="F205" s="194"/>
    </row>
    <row r="206" spans="1:6" ht="17.100000000000001" customHeight="1" thickTop="1">
      <c r="A206" s="94"/>
      <c r="B206" s="95"/>
      <c r="C206" s="95"/>
      <c r="D206" s="96"/>
      <c r="E206" s="599"/>
      <c r="F206" s="195"/>
    </row>
    <row r="207" spans="1:6" ht="17.100000000000001" customHeight="1">
      <c r="A207" s="97"/>
      <c r="B207" s="98"/>
      <c r="C207" s="98"/>
      <c r="D207" s="99"/>
      <c r="E207" s="600"/>
      <c r="F207" s="196"/>
    </row>
    <row r="208" spans="1:6" ht="17.100000000000001" customHeight="1" thickBot="1">
      <c r="A208" s="100"/>
      <c r="B208" s="101"/>
      <c r="C208" s="101"/>
      <c r="D208" s="114"/>
      <c r="E208" s="601"/>
      <c r="F208" s="197"/>
    </row>
    <row r="209" spans="1:6" ht="17.100000000000001" customHeight="1" thickTop="1">
      <c r="A209" s="85"/>
      <c r="B209" s="86"/>
      <c r="C209" s="86"/>
      <c r="D209" s="87"/>
      <c r="E209" s="599"/>
      <c r="F209" s="192"/>
    </row>
    <row r="210" spans="1:6" ht="17.100000000000001" customHeight="1">
      <c r="A210" s="88"/>
      <c r="B210" s="89"/>
      <c r="C210" s="89"/>
      <c r="D210" s="90"/>
      <c r="E210" s="600"/>
      <c r="F210" s="193"/>
    </row>
    <row r="211" spans="1:6" ht="17.100000000000001" customHeight="1" thickBot="1">
      <c r="A211" s="91"/>
      <c r="B211" s="92"/>
      <c r="C211" s="92"/>
      <c r="D211" s="93"/>
      <c r="E211" s="601"/>
      <c r="F211" s="194"/>
    </row>
    <row r="212" spans="1:6" ht="17.100000000000001" customHeight="1" thickTop="1">
      <c r="A212" s="105"/>
      <c r="B212" s="106"/>
      <c r="C212" s="106"/>
      <c r="D212" s="115"/>
      <c r="E212" s="599"/>
      <c r="F212" s="198"/>
    </row>
    <row r="213" spans="1:6" ht="17.100000000000001" customHeight="1">
      <c r="A213" s="108"/>
      <c r="B213" s="109"/>
      <c r="C213" s="109"/>
      <c r="D213" s="110"/>
      <c r="E213" s="600"/>
      <c r="F213" s="199"/>
    </row>
    <row r="214" spans="1:6" ht="17.100000000000001" customHeight="1" thickBot="1">
      <c r="A214" s="111"/>
      <c r="B214" s="112"/>
      <c r="C214" s="112"/>
      <c r="D214" s="113"/>
      <c r="E214" s="601"/>
      <c r="F214" s="200"/>
    </row>
    <row r="215" spans="1:6" ht="17.100000000000001" customHeight="1" thickTop="1">
      <c r="A215" s="85"/>
      <c r="B215" s="86"/>
      <c r="C215" s="86"/>
      <c r="D215" s="87"/>
      <c r="E215" s="599"/>
      <c r="F215" s="192"/>
    </row>
    <row r="216" spans="1:6" ht="17.100000000000001" customHeight="1">
      <c r="A216" s="88"/>
      <c r="B216" s="89"/>
      <c r="C216" s="89"/>
      <c r="D216" s="90"/>
      <c r="E216" s="600"/>
      <c r="F216" s="193"/>
    </row>
    <row r="217" spans="1:6" ht="17.100000000000001" customHeight="1" thickBot="1">
      <c r="A217" s="91"/>
      <c r="B217" s="92"/>
      <c r="C217" s="92"/>
      <c r="D217" s="93"/>
      <c r="E217" s="601"/>
      <c r="F217" s="194"/>
    </row>
    <row r="218" spans="1:6" ht="17.100000000000001" customHeight="1" thickTop="1">
      <c r="A218" s="94"/>
      <c r="B218" s="95"/>
      <c r="C218" s="95"/>
      <c r="D218" s="96"/>
      <c r="E218" s="600"/>
      <c r="F218" s="195"/>
    </row>
    <row r="219" spans="1:6" ht="17.100000000000001" customHeight="1">
      <c r="A219" s="97"/>
      <c r="B219" s="98"/>
      <c r="C219" s="98"/>
      <c r="D219" s="99"/>
      <c r="E219" s="600"/>
      <c r="F219" s="196"/>
    </row>
    <row r="220" spans="1:6" ht="17.100000000000001" customHeight="1" thickBot="1">
      <c r="A220" s="100"/>
      <c r="B220" s="101"/>
      <c r="C220" s="101"/>
      <c r="D220" s="102"/>
      <c r="E220" s="601"/>
      <c r="F220" s="197"/>
    </row>
    <row r="221" spans="1:6" ht="17.100000000000001" customHeight="1" thickTop="1">
      <c r="A221" s="85"/>
      <c r="B221" s="86"/>
      <c r="C221" s="86"/>
      <c r="D221" s="103"/>
      <c r="E221" s="600"/>
      <c r="F221" s="192"/>
    </row>
    <row r="222" spans="1:6" ht="17.100000000000001" customHeight="1">
      <c r="A222" s="88"/>
      <c r="B222" s="89"/>
      <c r="C222" s="89"/>
      <c r="D222" s="90"/>
      <c r="E222" s="600"/>
      <c r="F222" s="193"/>
    </row>
    <row r="223" spans="1:6" ht="17.100000000000001" customHeight="1" thickBot="1">
      <c r="A223" s="91"/>
      <c r="B223" s="92"/>
      <c r="C223" s="92"/>
      <c r="D223" s="104"/>
      <c r="E223" s="601"/>
      <c r="F223" s="194"/>
    </row>
    <row r="224" spans="1:6" ht="17.100000000000001" customHeight="1" thickTop="1">
      <c r="A224" s="105"/>
      <c r="B224" s="106"/>
      <c r="C224" s="106"/>
      <c r="D224" s="107"/>
      <c r="E224" s="600"/>
      <c r="F224" s="198"/>
    </row>
    <row r="225" spans="1:7" ht="17.100000000000001" customHeight="1">
      <c r="A225" s="108"/>
      <c r="B225" s="109"/>
      <c r="C225" s="109"/>
      <c r="D225" s="110"/>
      <c r="E225" s="600"/>
      <c r="F225" s="199"/>
    </row>
    <row r="226" spans="1:7" ht="17.100000000000001" customHeight="1" thickBot="1">
      <c r="A226" s="111"/>
      <c r="B226" s="112"/>
      <c r="C226" s="112"/>
      <c r="D226" s="113"/>
      <c r="E226" s="601"/>
      <c r="F226" s="200"/>
    </row>
    <row r="227" spans="1:7" ht="17.100000000000001" customHeight="1" thickTop="1">
      <c r="A227" s="85"/>
      <c r="B227" s="86"/>
      <c r="C227" s="86"/>
      <c r="D227" s="87"/>
      <c r="E227" s="599"/>
      <c r="F227" s="192"/>
    </row>
    <row r="228" spans="1:7" ht="17.100000000000001" customHeight="1">
      <c r="A228" s="88"/>
      <c r="B228" s="89"/>
      <c r="C228" s="89"/>
      <c r="D228" s="90"/>
      <c r="E228" s="600"/>
      <c r="F228" s="193"/>
    </row>
    <row r="229" spans="1:7" ht="17.100000000000001" customHeight="1" thickBot="1">
      <c r="A229" s="91"/>
      <c r="B229" s="92"/>
      <c r="C229" s="92"/>
      <c r="D229" s="93"/>
      <c r="E229" s="601"/>
      <c r="F229" s="194"/>
    </row>
    <row r="230" spans="1:7" ht="17.100000000000001" customHeight="1" thickTop="1">
      <c r="A230" s="94"/>
      <c r="B230" s="95"/>
      <c r="C230" s="95"/>
      <c r="D230" s="96"/>
      <c r="E230" s="599"/>
      <c r="F230" s="195"/>
    </row>
    <row r="231" spans="1:7" ht="17.100000000000001" customHeight="1">
      <c r="A231" s="97"/>
      <c r="B231" s="98"/>
      <c r="C231" s="98"/>
      <c r="D231" s="99"/>
      <c r="E231" s="600"/>
      <c r="F231" s="196"/>
    </row>
    <row r="232" spans="1:7" ht="17.100000000000001" customHeight="1" thickBot="1">
      <c r="A232" s="100"/>
      <c r="B232" s="101"/>
      <c r="C232" s="101"/>
      <c r="D232" s="114"/>
      <c r="E232" s="601"/>
      <c r="F232" s="197"/>
    </row>
    <row r="233" spans="1:7" ht="17.100000000000001" customHeight="1" thickTop="1">
      <c r="A233" s="85"/>
      <c r="B233" s="86"/>
      <c r="C233" s="86"/>
      <c r="D233" s="87"/>
      <c r="E233" s="599"/>
      <c r="F233" s="192"/>
    </row>
    <row r="234" spans="1:7" ht="17.100000000000001" customHeight="1">
      <c r="A234" s="88"/>
      <c r="B234" s="89"/>
      <c r="C234" s="89"/>
      <c r="D234" s="90"/>
      <c r="E234" s="600"/>
      <c r="F234" s="193"/>
    </row>
    <row r="235" spans="1:7" ht="17.100000000000001" customHeight="1" thickBot="1">
      <c r="A235" s="91"/>
      <c r="B235" s="92"/>
      <c r="C235" s="92"/>
      <c r="D235" s="93"/>
      <c r="E235" s="601"/>
      <c r="F235" s="194"/>
    </row>
    <row r="236" spans="1:7" ht="17.100000000000001" customHeight="1" thickTop="1">
      <c r="A236" s="105"/>
      <c r="B236" s="106"/>
      <c r="C236" s="106"/>
      <c r="D236" s="115"/>
      <c r="E236" s="599"/>
      <c r="F236" s="198"/>
    </row>
    <row r="237" spans="1:7" ht="17.100000000000001" customHeight="1">
      <c r="A237" s="108"/>
      <c r="B237" s="109"/>
      <c r="C237" s="109"/>
      <c r="D237" s="110"/>
      <c r="E237" s="600"/>
      <c r="F237" s="199"/>
    </row>
    <row r="238" spans="1:7" ht="17.100000000000001" customHeight="1" thickBot="1">
      <c r="A238" s="111"/>
      <c r="B238" s="112"/>
      <c r="C238" s="112"/>
      <c r="D238" s="113"/>
      <c r="E238" s="601"/>
      <c r="F238" s="200"/>
    </row>
    <row r="239" spans="1:7" ht="22.5" customHeight="1" thickTop="1"/>
    <row r="240" spans="1:7" ht="18" customHeight="1">
      <c r="A240" s="598"/>
      <c r="B240" s="598"/>
      <c r="C240" s="598"/>
      <c r="D240" s="598"/>
      <c r="E240" s="598"/>
      <c r="F240" s="598"/>
      <c r="G240" s="65"/>
    </row>
    <row r="241" spans="1:7" ht="18" customHeight="1">
      <c r="A241" s="65"/>
      <c r="B241" s="66"/>
      <c r="C241" s="65"/>
      <c r="D241" s="66"/>
      <c r="E241" s="65"/>
      <c r="F241" s="65"/>
      <c r="G241" s="65"/>
    </row>
    <row r="242" spans="1:7" ht="65.25" customHeight="1">
      <c r="A242" s="67"/>
      <c r="B242" s="67"/>
      <c r="C242" s="67"/>
      <c r="D242" s="67"/>
      <c r="E242" s="67"/>
      <c r="F242" s="67"/>
      <c r="G242" s="65"/>
    </row>
  </sheetData>
  <sheetProtection password="E574" sheet="1" objects="1" scenarios="1"/>
  <mergeCells count="146">
    <mergeCell ref="B2:F2"/>
    <mergeCell ref="B3:F3"/>
    <mergeCell ref="E13:F13"/>
    <mergeCell ref="E57:E59"/>
    <mergeCell ref="E66:E68"/>
    <mergeCell ref="E54:E56"/>
    <mergeCell ref="A41:B41"/>
    <mergeCell ref="B1:F1"/>
    <mergeCell ref="E45:E46"/>
    <mergeCell ref="C26:E26"/>
    <mergeCell ref="A5:F5"/>
    <mergeCell ref="A44:F44"/>
    <mergeCell ref="A11:C11"/>
    <mergeCell ref="A39:F39"/>
    <mergeCell ref="A1:A3"/>
    <mergeCell ref="D14:F14"/>
    <mergeCell ref="A26:B26"/>
    <mergeCell ref="A31:C31"/>
    <mergeCell ref="A40:F40"/>
    <mergeCell ref="A12:B12"/>
    <mergeCell ref="A35:F35"/>
    <mergeCell ref="D15:F15"/>
    <mergeCell ref="A37:B37"/>
    <mergeCell ref="C45:C46"/>
    <mergeCell ref="A25:B25"/>
    <mergeCell ref="C37:D37"/>
    <mergeCell ref="A30:F30"/>
    <mergeCell ref="E51:E53"/>
    <mergeCell ref="A18:B18"/>
    <mergeCell ref="A19:D19"/>
    <mergeCell ref="A32:F32"/>
    <mergeCell ref="E18:F18"/>
    <mergeCell ref="A34:F34"/>
    <mergeCell ref="A33:F33"/>
    <mergeCell ref="A13:D13"/>
    <mergeCell ref="A36:B36"/>
    <mergeCell ref="C42:D42"/>
    <mergeCell ref="A6:F6"/>
    <mergeCell ref="A240:F240"/>
    <mergeCell ref="E230:E232"/>
    <mergeCell ref="E233:E235"/>
    <mergeCell ref="E236:E238"/>
    <mergeCell ref="E227:E229"/>
    <mergeCell ref="E209:E211"/>
    <mergeCell ref="E218:E220"/>
    <mergeCell ref="D17:F17"/>
    <mergeCell ref="C115:D115"/>
    <mergeCell ref="E221:E223"/>
    <mergeCell ref="E206:E208"/>
    <mergeCell ref="A187:F187"/>
    <mergeCell ref="E203:E205"/>
    <mergeCell ref="E194:E196"/>
    <mergeCell ref="E197:E199"/>
    <mergeCell ref="E200:E202"/>
    <mergeCell ref="A167:F167"/>
    <mergeCell ref="E109:F109"/>
    <mergeCell ref="E63:E65"/>
    <mergeCell ref="A103:B103"/>
    <mergeCell ref="A102:B102"/>
    <mergeCell ref="E86:E88"/>
    <mergeCell ref="C27:E28"/>
    <mergeCell ref="E215:E217"/>
    <mergeCell ref="E224:E226"/>
    <mergeCell ref="D148:F148"/>
    <mergeCell ref="A155:B155"/>
    <mergeCell ref="F188:F189"/>
    <mergeCell ref="C188:C189"/>
    <mergeCell ref="A158:B158"/>
    <mergeCell ref="A162:F162"/>
    <mergeCell ref="A190:F190"/>
    <mergeCell ref="E188:E189"/>
    <mergeCell ref="E191:E193"/>
    <mergeCell ref="D165:F165"/>
    <mergeCell ref="A185:F185"/>
    <mergeCell ref="A175:B175"/>
    <mergeCell ref="A174:B174"/>
    <mergeCell ref="A173:B173"/>
    <mergeCell ref="A172:B172"/>
    <mergeCell ref="A171:B171"/>
    <mergeCell ref="A177:B177"/>
    <mergeCell ref="A176:B176"/>
    <mergeCell ref="A168:B168"/>
    <mergeCell ref="A157:B157"/>
    <mergeCell ref="A170:B170"/>
    <mergeCell ref="E212:E214"/>
    <mergeCell ref="D144:F144"/>
    <mergeCell ref="D145:F146"/>
    <mergeCell ref="A128:B128"/>
    <mergeCell ref="E131:F131"/>
    <mergeCell ref="E132:F132"/>
    <mergeCell ref="C131:D131"/>
    <mergeCell ref="C132:D132"/>
    <mergeCell ref="A96:F96"/>
    <mergeCell ref="A101:B101"/>
    <mergeCell ref="A104:B104"/>
    <mergeCell ref="D106:F106"/>
    <mergeCell ref="A106:C106"/>
    <mergeCell ref="D101:F101"/>
    <mergeCell ref="D103:F103"/>
    <mergeCell ref="A100:F100"/>
    <mergeCell ref="E97:E99"/>
    <mergeCell ref="C135:C136"/>
    <mergeCell ref="B110:C114"/>
    <mergeCell ref="A7:A10"/>
    <mergeCell ref="A107:C107"/>
    <mergeCell ref="A108:C108"/>
    <mergeCell ref="A130:D130"/>
    <mergeCell ref="E135:E136"/>
    <mergeCell ref="F135:F136"/>
    <mergeCell ref="A133:F133"/>
    <mergeCell ref="A143:F143"/>
    <mergeCell ref="C36:D36"/>
    <mergeCell ref="A47:F47"/>
    <mergeCell ref="E89:E91"/>
    <mergeCell ref="E69:E71"/>
    <mergeCell ref="A72:F72"/>
    <mergeCell ref="E93:E95"/>
    <mergeCell ref="A92:F92"/>
    <mergeCell ref="C41:D41"/>
    <mergeCell ref="E12:F12"/>
    <mergeCell ref="D16:F16"/>
    <mergeCell ref="C18:D18"/>
    <mergeCell ref="A42:B42"/>
    <mergeCell ref="F45:F46"/>
    <mergeCell ref="A85:F85"/>
    <mergeCell ref="E48:E50"/>
    <mergeCell ref="E60:E62"/>
    <mergeCell ref="A184:F184"/>
    <mergeCell ref="A182:B182"/>
    <mergeCell ref="A181:B181"/>
    <mergeCell ref="A180:B180"/>
    <mergeCell ref="A179:B179"/>
    <mergeCell ref="A178:B178"/>
    <mergeCell ref="D147:F147"/>
    <mergeCell ref="B153:C153"/>
    <mergeCell ref="E153:F153"/>
    <mergeCell ref="D149:F149"/>
    <mergeCell ref="E155:F155"/>
    <mergeCell ref="A151:B151"/>
    <mergeCell ref="A161:F161"/>
    <mergeCell ref="A169:F169"/>
    <mergeCell ref="C168:F168"/>
    <mergeCell ref="A164:F164"/>
    <mergeCell ref="A159:F160"/>
    <mergeCell ref="A163:F163"/>
    <mergeCell ref="D150:F150"/>
  </mergeCells>
  <printOptions horizontalCentered="1"/>
  <pageMargins left="0" right="0" top="0" bottom="0" header="0" footer="0"/>
  <pageSetup paperSize="9" scale="95" fitToWidth="5" fitToHeight="0" orientation="portrait" r:id="rId1"/>
  <rowBreaks count="4" manualBreakCount="4">
    <brk id="99" max="16383" man="1"/>
    <brk id="129" max="16383" man="1"/>
    <brk id="166" max="5" man="1"/>
    <brk id="1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MENU</vt:lpstr>
      <vt:lpstr> ED PARTIE PERDUE</vt:lpstr>
      <vt:lpstr>AFFICHAGE PP</vt:lpstr>
      <vt:lpstr>CR ED PP</vt:lpstr>
      <vt:lpstr>ED CUMUL</vt:lpstr>
      <vt:lpstr>AFFICHAGE CUMUL</vt:lpstr>
      <vt:lpstr>CR ED CUMUL</vt:lpstr>
      <vt:lpstr>'CR ED CUMUL'!Zone_d_impression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GUIGUE</dc:creator>
  <cp:lastModifiedBy>JACQUES</cp:lastModifiedBy>
  <cp:lastPrinted>2016-01-06T12:50:10Z</cp:lastPrinted>
  <dcterms:created xsi:type="dcterms:W3CDTF">2010-06-07T07:48:16Z</dcterms:created>
  <dcterms:modified xsi:type="dcterms:W3CDTF">2019-01-12T09:39:02Z</dcterms:modified>
</cp:coreProperties>
</file>